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4385" yWindow="-15" windowWidth="14430" windowHeight="12555"/>
  </bookViews>
  <sheets>
    <sheet name="форма 2" sheetId="6" r:id="rId1"/>
    <sheet name="форма 2 прод" sheetId="9" r:id="rId2"/>
  </sheets>
  <externalReferences>
    <externalReference r:id="rId3"/>
  </externalReferences>
  <definedNames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xlnm.Print_Area" localSheetId="0">'форма 2'!$A$1:$D$32</definedName>
    <definedName name="_xlnm.Print_Area" localSheetId="1">'форма 2 прод'!$A$1:$L$14</definedName>
    <definedName name="ПОКАЗАТЕЛИ_ДОЛГОСР.ПРОГНОЗА">[1]Расчеты!#REF!</definedName>
  </definedNames>
  <calcPr calcId="145621"/>
</workbook>
</file>

<file path=xl/calcChain.xml><?xml version="1.0" encoding="utf-8"?>
<calcChain xmlns="http://schemas.openxmlformats.org/spreadsheetml/2006/main">
  <c r="D23" i="6" l="1"/>
  <c r="D22" i="6"/>
  <c r="D15" i="6" l="1"/>
  <c r="D14" i="6"/>
  <c r="D17" i="6" l="1"/>
  <c r="D26" i="6" l="1"/>
  <c r="D31" i="6" s="1"/>
  <c r="F13" i="9" l="1"/>
  <c r="B7" i="9" l="1"/>
  <c r="L13" i="9" l="1"/>
  <c r="H13" i="9"/>
  <c r="D13" i="9"/>
  <c r="J13" i="9"/>
  <c r="B11" i="9" l="1"/>
  <c r="E13" i="9"/>
  <c r="I13" i="9"/>
  <c r="B8" i="9"/>
  <c r="G13" i="9"/>
  <c r="K13" i="9"/>
  <c r="B9" i="9"/>
  <c r="B10" i="9"/>
  <c r="B12" i="9"/>
  <c r="C13" i="9"/>
  <c r="B14" i="9" l="1"/>
  <c r="B13" i="9"/>
</calcChain>
</file>

<file path=xl/sharedStrings.xml><?xml version="1.0" encoding="utf-8"?>
<sst xmlns="http://schemas.openxmlformats.org/spreadsheetml/2006/main" count="102" uniqueCount="72">
  <si>
    <t>Форма раскрытия информации об основных показателях</t>
  </si>
  <si>
    <t>№        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</si>
  <si>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</si>
  <si>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</si>
  <si>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1.</t>
  </si>
  <si>
    <t>Доходы всего,                                                                                 в том числе по видам регулируемых услуг:</t>
  </si>
  <si>
    <t>(тыс.руб.)</t>
  </si>
  <si>
    <t>1.1.</t>
  </si>
  <si>
    <t>Взлёт - посадка</t>
  </si>
  <si>
    <t>1.2.</t>
  </si>
  <si>
    <t>1.3.</t>
  </si>
  <si>
    <t>1.4.</t>
  </si>
  <si>
    <t>2.</t>
  </si>
  <si>
    <t>Расходы всего (включая коммерческие и управленческие расходы) всего,                                      в том числе по видам регулируемых услуг:</t>
  </si>
  <si>
    <t>2.1.</t>
  </si>
  <si>
    <t>2.2.</t>
  </si>
  <si>
    <t>2.3.</t>
  </si>
  <si>
    <t xml:space="preserve">Предоставление аэровокзального комплекса </t>
  </si>
  <si>
    <t>2.4.</t>
  </si>
  <si>
    <t>Обслуживание пассажиров</t>
  </si>
  <si>
    <t>3.</t>
  </si>
  <si>
    <t>4.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</si>
  <si>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</si>
  <si>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</si>
  <si>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</si>
  <si>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</si>
  <si>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</si>
  <si>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в  том  числе  по  статьям   затрат</t>
  </si>
  <si>
    <t xml:space="preserve">  Наименование                      хозяйств,  работ и операций</t>
  </si>
  <si>
    <t>Расходы,  всего</t>
  </si>
  <si>
    <t>расходы,             связанные           с участием в совместной деятельности</t>
  </si>
  <si>
    <t>материальные затраты</t>
  </si>
  <si>
    <t>затраты на оплату труда</t>
  </si>
  <si>
    <t>отчисления на социальные нужды</t>
  </si>
  <si>
    <t>амортизация</t>
  </si>
  <si>
    <t>прочие расходы по обычным видам деятельности</t>
  </si>
  <si>
    <t>операционные расходы,связанные с оплатой услуг,оказываемых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</si>
  <si>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</si>
  <si>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</si>
  <si>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</si>
  <si>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</si>
  <si>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1.Обеспечение взлёта,посадки и стоянки воздушных судов</t>
  </si>
  <si>
    <t>2.Предоставление аэровокзального комплекса</t>
  </si>
  <si>
    <t>4.Обслуживание пассажиров</t>
  </si>
  <si>
    <t>5.Обеспечение заправки воздушных судов авиационным топливом</t>
  </si>
  <si>
    <t>6.Хранение авиационного топлива</t>
  </si>
  <si>
    <t>Итого по аэропортовой деятельности</t>
  </si>
  <si>
    <t>I. Доходы и расходы</t>
  </si>
  <si>
    <t>Прибыль (убыток) от продаж</t>
  </si>
  <si>
    <t>Прочие доходы и расходы, в том числе:</t>
  </si>
  <si>
    <t>4.1.</t>
  </si>
  <si>
    <t>4.2.</t>
  </si>
  <si>
    <t>4.3.</t>
  </si>
  <si>
    <t>4.4.</t>
  </si>
  <si>
    <t>5.</t>
  </si>
  <si>
    <t>финансово-хозяйственной деятельности СЕМ в сфере выполнения</t>
  </si>
  <si>
    <t>Форма №2</t>
  </si>
  <si>
    <t>(оказания) регулируемых работ (услуг) ФКП "Аэропорты Севера"</t>
  </si>
  <si>
    <t>1.5.</t>
  </si>
  <si>
    <t>1.6.</t>
  </si>
  <si>
    <t>1.7.</t>
  </si>
  <si>
    <t>2.5.</t>
  </si>
  <si>
    <t>2.6.</t>
  </si>
  <si>
    <t>2.7.</t>
  </si>
  <si>
    <t>Хранение авиационных ГСМ</t>
  </si>
  <si>
    <t>Нерегулируемые виды деятельности</t>
  </si>
  <si>
    <t>Обеспечение стоянки воздушных судов</t>
  </si>
  <si>
    <t>Год (факт)
2025 г.</t>
  </si>
  <si>
    <t>2025 год (факт)</t>
  </si>
  <si>
    <t>Обеспечение транспортной безопасности</t>
  </si>
  <si>
    <t>Обеспечение авиа ГСМ</t>
  </si>
  <si>
    <t>3.Обеспечение транспортной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</si>
</sst>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_ ;\-#,##0\ "/>
    <numFmt numFmtId="166" formatCode="#,##0.0"/>
    <numFmt numFmtId="167" formatCode="_-* #,##0.00_р_._-;\-* #,##0.00_р_._-;_-* \-??_р_._-;_-@_-"/>
    <numFmt numFmtId="168" formatCode="_-* #,##0.00[$€-1]_-;\-* #,##0.00[$€-1]_-;_-* &quot;-&quot;??[$€-1]_-"/>
    <numFmt numFmtId="169" formatCode="&quot;$&quot;#,##0_);[Red]\(&quot;$&quot;#,##0\)"/>
    <numFmt numFmtId="170" formatCode="#,##0_ ;[Red]\-#,##0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8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u/>
      <sz val="9"/>
      <color rgb="FF333399"/>
      <name val="Tahoma"/>
      <family val="2"/>
      <charset val="204"/>
    </font>
    <font>
      <b/>
      <sz val="9"/>
      <color rgb="FF33339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Down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59">
    <xf numFmtId="0" fontId="0" fillId="0" borderId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7" fontId="6" fillId="0" borderId="0" applyBorder="0" applyAlignment="0" applyProtection="0"/>
    <xf numFmtId="0" fontId="9" fillId="0" borderId="0"/>
    <xf numFmtId="0" fontId="10" fillId="0" borderId="0"/>
    <xf numFmtId="0" fontId="7" fillId="0" borderId="0"/>
    <xf numFmtId="0" fontId="6" fillId="0" borderId="0"/>
    <xf numFmtId="0" fontId="8" fillId="0" borderId="0"/>
    <xf numFmtId="164" fontId="6" fillId="0" borderId="0" applyFont="0" applyFill="0" applyBorder="0" applyAlignment="0" applyProtection="0"/>
    <xf numFmtId="49" fontId="11" fillId="0" borderId="0" applyBorder="0">
      <alignment vertical="top"/>
    </xf>
    <xf numFmtId="0" fontId="12" fillId="0" borderId="0">
      <alignment horizontal="left"/>
    </xf>
    <xf numFmtId="0" fontId="1" fillId="0" borderId="0"/>
    <xf numFmtId="0" fontId="13" fillId="0" borderId="0"/>
    <xf numFmtId="168" fontId="13" fillId="0" borderId="0"/>
    <xf numFmtId="0" fontId="14" fillId="0" borderId="0"/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9" fontId="15" fillId="0" borderId="0" applyFont="0" applyFill="0" applyBorder="0" applyAlignment="0" applyProtection="0"/>
    <xf numFmtId="0" fontId="16" fillId="0" borderId="0" applyFill="0" applyBorder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0"/>
    <xf numFmtId="0" fontId="16" fillId="0" borderId="0" applyFill="0" applyBorder="0" applyProtection="0">
      <alignment vertical="center"/>
    </xf>
    <xf numFmtId="0" fontId="16" fillId="0" borderId="0" applyFill="0" applyBorder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49" fontId="22" fillId="2" borderId="7" applyNumberFormat="0" applyFill="0" applyBorder="0" applyAlignment="0" applyProtection="0">
      <alignment horizontal="left" vertical="center"/>
    </xf>
    <xf numFmtId="49" fontId="11" fillId="0" borderId="0" applyBorder="0">
      <alignment vertical="top"/>
    </xf>
    <xf numFmtId="0" fontId="23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/>
    <xf numFmtId="0" fontId="2" fillId="0" borderId="6">
      <alignment horizontal="center" vertical="center"/>
    </xf>
    <xf numFmtId="0" fontId="6" fillId="0" borderId="0"/>
    <xf numFmtId="164" fontId="8" fillId="0" borderId="0" applyFont="0" applyFill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5" fillId="0" borderId="4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0" fillId="0" borderId="0" xfId="0" applyNumberFormat="1" applyFill="1" applyAlignment="1">
      <alignment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</cellXfs>
  <cellStyles count="59">
    <cellStyle name=" 1" xfId="18"/>
    <cellStyle name=" 1 2" xfId="19"/>
    <cellStyle name=" 1_Stage1" xfId="20"/>
    <cellStyle name="_Model_RAB Мой_PR.PROG.WARM.NOTCOMBI.2012.2.16_v1.4(04.04.11) " xfId="21"/>
    <cellStyle name="_Model_RAB Мой_Книга2_PR.PROG.WARM.NOTCOMBI.2012.2.16_v1.4(04.04.11) " xfId="22"/>
    <cellStyle name="_Model_RAB_MRSK_svod_PR.PROG.WARM.NOTCOMBI.2012.2.16_v1.4(04.04.11) " xfId="23"/>
    <cellStyle name="_Model_RAB_MRSK_svod_Книга2_PR.PROG.WARM.NOTCOMBI.2012.2.16_v1.4(04.04.11) " xfId="24"/>
    <cellStyle name="_МОДЕЛЬ_1 (2)_PR.PROG.WARM.NOTCOMBI.2012.2.16_v1.4(04.04.11) " xfId="25"/>
    <cellStyle name="_МОДЕЛЬ_1 (2)_Книга2_PR.PROG.WARM.NOTCOMBI.2012.2.16_v1.4(04.04.11) " xfId="26"/>
    <cellStyle name="_пр 5 тариф RAB_PR.PROG.WARM.NOTCOMBI.2012.2.16_v1.4(04.04.11) " xfId="27"/>
    <cellStyle name="_пр 5 тариф RAB_Книга2_PR.PROG.WARM.NOTCOMBI.2012.2.16_v1.4(04.04.11) " xfId="28"/>
    <cellStyle name="_Расчет RAB_22072008_PR.PROG.WARM.NOTCOMBI.2012.2.16_v1.4(04.04.11) " xfId="29"/>
    <cellStyle name="_Расчет RAB_22072008_Книга2_PR.PROG.WARM.NOTCOMBI.2012.2.16_v1.4(04.04.11) " xfId="30"/>
    <cellStyle name="_Расчет RAB_Лен и МОЭСК_с 2010 года_14.04.2009_со сглаж_version 3.0_без ФСК_PR.PROG.WARM.NOTCOMBI.2012.2.16_v1.4(04.04.11) " xfId="31"/>
    <cellStyle name="_Расчет RAB_Лен и МОЭСК_с 2010 года_14.04.2009_со сглаж_version 3.0_без ФСК_Книга2_PR.PROG.WARM.NOTCOMBI.2012.2.16_v1.4(04.04.11) " xfId="32"/>
    <cellStyle name="Currency [0]" xfId="33"/>
    <cellStyle name="Currency2" xfId="34"/>
    <cellStyle name="Followed Hyperlink" xfId="35"/>
    <cellStyle name="Hyperlink" xfId="36"/>
    <cellStyle name="normal" xfId="37"/>
    <cellStyle name="Normal1" xfId="38"/>
    <cellStyle name="Normal2" xfId="39"/>
    <cellStyle name="Percent1" xfId="40"/>
    <cellStyle name="TableStyleLight1" xfId="8"/>
    <cellStyle name="Гиперссылка 5" xfId="41"/>
    <cellStyle name="Двойной клик" xfId="42"/>
    <cellStyle name="Обычный" xfId="0" builtinId="0"/>
    <cellStyle name="Обычный 10" xfId="43"/>
    <cellStyle name="Обычный 12 2" xfId="44"/>
    <cellStyle name="Обычный 2" xfId="1"/>
    <cellStyle name="Обычный 2 2" xfId="9"/>
    <cellStyle name="Обычный 2 3" xfId="46"/>
    <cellStyle name="Обычный 2 4" xfId="49"/>
    <cellStyle name="Обычный 2 4 2" xfId="58"/>
    <cellStyle name="Обычный 2 5" xfId="55"/>
    <cellStyle name="Обычный 3" xfId="2"/>
    <cellStyle name="Обычный 3 2" xfId="10"/>
    <cellStyle name="Обычный 3 2 2" xfId="48"/>
    <cellStyle name="Обычный 3 3" xfId="51"/>
    <cellStyle name="Обычный 3 4" xfId="17"/>
    <cellStyle name="Обычный 3 4 2" xfId="45"/>
    <cellStyle name="Обычный 3 4 2 2" xfId="57"/>
    <cellStyle name="Обычный 4" xfId="6"/>
    <cellStyle name="Обычный 4 2" xfId="53"/>
    <cellStyle name="Обычный 4 3" xfId="16"/>
    <cellStyle name="Обычный 5" xfId="11"/>
    <cellStyle name="Обычный 5 2" xfId="47"/>
    <cellStyle name="Обычный 6" xfId="12"/>
    <cellStyle name="Обычный 6 2" xfId="50"/>
    <cellStyle name="Обычный 7" xfId="13"/>
    <cellStyle name="Обычный 8" xfId="15"/>
    <cellStyle name="Процентный 2" xfId="3"/>
    <cellStyle name="Процентный 3" xfId="56"/>
    <cellStyle name="Процентный 4" xfId="5"/>
    <cellStyle name="Стиль 1" xfId="52"/>
    <cellStyle name="Финансовый 2" xfId="4"/>
    <cellStyle name="Финансовый 3" xfId="7"/>
    <cellStyle name="Финансовый 4" xfId="54"/>
    <cellStyle name="Финансовый 5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om2\&#1048;&#1088;&#1040;&#1085;\WINDOWS\TEMP\&#1044;&#1077;&#1092;&#1083;&#1103;&#1090;&#1086;&#1088;&#1099;_&#1085;&#1077;%20&#1089;&#1084;&#1086;&#1090;&#1088;&#1077;&#1090;&#1100;_&#1088;&#1072;&#1073;&#1086;&#1095;&#1072;&#1103;%20&#1087;&#1072;&#1087;&#1082;&#1072;\V&#1094;&#1077;&#1083;2.1_2002.1.04.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наяТаблица"/>
      <sheetName val="2003"/>
      <sheetName val="2004 (1)"/>
      <sheetName val="2004 (2)"/>
      <sheetName val="2004-2006 (1)"/>
      <sheetName val="2004-2006(2)"/>
      <sheetName val="Расчеты"/>
      <sheetName val="Инф99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31"/>
  <sheetViews>
    <sheetView tabSelected="1" view="pageBreakPreview" zoomScale="85" zoomScaleNormal="100" zoomScaleSheetLayoutView="85" workbookViewId="0">
      <selection activeCell="D10" sqref="D10"/>
    </sheetView>
  </sheetViews>
  <sheetFormatPr defaultRowHeight="15"/>
  <cols>
    <col min="1" max="1" width="7.42578125" style="17" customWidth="1"/>
    <col min="2" max="2" width="45.42578125" style="17" customWidth="1"/>
    <col min="3" max="3" width="13.42578125" style="17" customWidth="1"/>
    <col min="4" max="4" width="16.42578125" style="18" customWidth="1"/>
    <col min="5" max="16384" width="9.140625" style="17"/>
  </cols>
  <sheetData>
    <row r="1" spans="1:4" ht="15.75">
      <c r="D1" s="26" t="s">
        <v>56</v>
      </c>
    </row>
    <row r="2" spans="1:4" ht="15.75" customHeight="1">
      <c r="A2" s="34" t="s">
        <v>0</v>
      </c>
      <c r="B2" s="34"/>
      <c r="C2" s="34"/>
      <c r="D2" s="34"/>
    </row>
    <row r="3" spans="1:4" ht="15.75" customHeight="1">
      <c r="A3" s="34" t="s">
        <v>55</v>
      </c>
      <c r="B3" s="34"/>
      <c r="C3" s="34"/>
      <c r="D3" s="34"/>
    </row>
    <row r="4" spans="1:4" ht="15.75" customHeight="1">
      <c r="A4" s="34" t="s">
        <v>57</v>
      </c>
      <c r="B4" s="34"/>
      <c r="C4" s="34"/>
      <c r="D4" s="34"/>
    </row>
    <row r="5" spans="1:4" ht="15.75">
      <c r="A5" s="14"/>
      <c r="B5" s="14"/>
      <c r="C5" s="14"/>
      <c r="D5" s="21"/>
    </row>
    <row r="6" spans="1:4" ht="15.75">
      <c r="A6" s="35" t="s">
        <v>47</v>
      </c>
      <c r="B6" s="35"/>
      <c r="C6" s="35"/>
      <c r="D6" s="35"/>
    </row>
    <row r="7" spans="1:4" ht="15.75">
      <c r="A7" s="14"/>
      <c r="B7" s="14"/>
      <c r="C7" s="14"/>
      <c r="D7" s="21"/>
    </row>
    <row r="8" spans="1:4" ht="63">
      <c r="A8" s="22" t="s">
        <v>1</v>
      </c>
      <c r="B8" s="23" t="s">
        <v>2</v>
      </c>
      <c r="C8" s="22" t="s">
        <v>3</v>
      </c>
      <c r="D8" s="24" t="s">
        <v>67</v>
      </c>
    </row>
    <row r="9" spans="1:4" ht="31.5">
      <c r="A9" s="10" t="s">
        <v>4</v>
      </c>
      <c r="B9" s="23" t="s">
        <v>5</v>
      </c>
      <c r="C9" s="10" t="s">
        <v>6</v>
      </c>
      <c r="D9" s="28">
        <v>1911726</v>
      </c>
    </row>
    <row r="10" spans="1:4" ht="15.75">
      <c r="A10" s="10" t="s">
        <v>7</v>
      </c>
      <c r="B10" s="11" t="s">
        <v>8</v>
      </c>
      <c r="C10" s="10" t="s">
        <v>6</v>
      </c>
      <c r="D10" s="28">
        <v>699563</v>
      </c>
    </row>
    <row r="11" spans="1:4" ht="15.75">
      <c r="A11" s="10" t="s">
        <v>9</v>
      </c>
      <c r="B11" s="11" t="s">
        <v>69</v>
      </c>
      <c r="C11" s="10" t="s">
        <v>6</v>
      </c>
      <c r="D11" s="28">
        <v>321881</v>
      </c>
    </row>
    <row r="12" spans="1:4" ht="15.75">
      <c r="A12" s="10" t="s">
        <v>10</v>
      </c>
      <c r="B12" s="11" t="s">
        <v>17</v>
      </c>
      <c r="C12" s="10" t="s">
        <v>6</v>
      </c>
      <c r="D12" s="28">
        <v>141243</v>
      </c>
    </row>
    <row r="13" spans="1:4" ht="15.75">
      <c r="A13" s="25" t="s">
        <v>11</v>
      </c>
      <c r="B13" s="11" t="s">
        <v>19</v>
      </c>
      <c r="C13" s="10" t="s">
        <v>6</v>
      </c>
      <c r="D13" s="28">
        <v>147163</v>
      </c>
    </row>
    <row r="14" spans="1:4" ht="15.75">
      <c r="A14" s="25" t="s">
        <v>58</v>
      </c>
      <c r="B14" s="11" t="s">
        <v>66</v>
      </c>
      <c r="C14" s="10" t="s">
        <v>6</v>
      </c>
      <c r="D14" s="28">
        <f>(1281353.85+27739221.04)/1000</f>
        <v>29020.57489</v>
      </c>
    </row>
    <row r="15" spans="1:4" ht="15.75">
      <c r="A15" s="25" t="s">
        <v>59</v>
      </c>
      <c r="B15" s="11" t="s">
        <v>64</v>
      </c>
      <c r="C15" s="10" t="s">
        <v>6</v>
      </c>
      <c r="D15" s="28">
        <f>39643801.32/1000</f>
        <v>39643.801319999999</v>
      </c>
    </row>
    <row r="16" spans="1:4" ht="15.75">
      <c r="A16" s="25" t="s">
        <v>60</v>
      </c>
      <c r="B16" s="11" t="s">
        <v>70</v>
      </c>
      <c r="C16" s="10" t="s">
        <v>6</v>
      </c>
      <c r="D16" s="28">
        <v>100050</v>
      </c>
    </row>
    <row r="17" spans="1:4" ht="45.75" customHeight="1">
      <c r="A17" s="10" t="s">
        <v>12</v>
      </c>
      <c r="B17" s="23" t="s">
        <v>13</v>
      </c>
      <c r="C17" s="10" t="s">
        <v>6</v>
      </c>
      <c r="D17" s="28">
        <f>4312879+537104</f>
        <v>4849983</v>
      </c>
    </row>
    <row r="18" spans="1:4" ht="15.75">
      <c r="A18" s="10" t="s">
        <v>14</v>
      </c>
      <c r="B18" s="11" t="s">
        <v>8</v>
      </c>
      <c r="C18" s="10" t="s">
        <v>6</v>
      </c>
      <c r="D18" s="28">
        <v>1533130</v>
      </c>
    </row>
    <row r="19" spans="1:4" ht="15.75">
      <c r="A19" s="10" t="s">
        <v>15</v>
      </c>
      <c r="B19" s="11" t="s">
        <v>69</v>
      </c>
      <c r="C19" s="10" t="s">
        <v>6</v>
      </c>
      <c r="D19" s="28">
        <v>705455</v>
      </c>
    </row>
    <row r="20" spans="1:4" ht="15.75">
      <c r="A20" s="10" t="s">
        <v>16</v>
      </c>
      <c r="B20" s="11" t="s">
        <v>17</v>
      </c>
      <c r="C20" s="10" t="s">
        <v>6</v>
      </c>
      <c r="D20" s="28">
        <v>289405</v>
      </c>
    </row>
    <row r="21" spans="1:4" ht="15.75">
      <c r="A21" s="10" t="s">
        <v>18</v>
      </c>
      <c r="B21" s="11" t="s">
        <v>19</v>
      </c>
      <c r="C21" s="10" t="s">
        <v>6</v>
      </c>
      <c r="D21" s="28">
        <v>299574</v>
      </c>
    </row>
    <row r="22" spans="1:4" ht="15.75">
      <c r="A22" s="10" t="s">
        <v>61</v>
      </c>
      <c r="B22" s="11" t="s">
        <v>66</v>
      </c>
      <c r="C22" s="10" t="s">
        <v>6</v>
      </c>
      <c r="D22" s="28">
        <f>(3734278.01+78314956.32)/1000</f>
        <v>82049.234329999992</v>
      </c>
    </row>
    <row r="23" spans="1:4" ht="15.75">
      <c r="A23" s="10" t="s">
        <v>62</v>
      </c>
      <c r="B23" s="11" t="s">
        <v>64</v>
      </c>
      <c r="C23" s="10" t="s">
        <v>6</v>
      </c>
      <c r="D23" s="28">
        <f>147818470.79/1000</f>
        <v>147818.47078999999</v>
      </c>
    </row>
    <row r="24" spans="1:4" ht="15.75">
      <c r="A24" s="10" t="s">
        <v>63</v>
      </c>
      <c r="B24" s="11" t="s">
        <v>70</v>
      </c>
      <c r="C24" s="10" t="s">
        <v>6</v>
      </c>
      <c r="D24" s="28">
        <v>215841</v>
      </c>
    </row>
    <row r="25" spans="1:4" ht="15.75">
      <c r="A25" s="10" t="s">
        <v>20</v>
      </c>
      <c r="B25" s="11" t="s">
        <v>48</v>
      </c>
      <c r="C25" s="10" t="s">
        <v>6</v>
      </c>
      <c r="D25" s="28">
        <v>-2938257</v>
      </c>
    </row>
    <row r="26" spans="1:4" ht="15.75">
      <c r="A26" s="10" t="s">
        <v>21</v>
      </c>
      <c r="B26" s="11" t="s">
        <v>49</v>
      </c>
      <c r="C26" s="10" t="s">
        <v>6</v>
      </c>
      <c r="D26" s="28">
        <f>D27+D28+D29+D30</f>
        <v>1235927</v>
      </c>
    </row>
    <row r="27" spans="1:4" ht="15.75">
      <c r="A27" s="10" t="s">
        <v>50</v>
      </c>
      <c r="B27" s="11" t="s">
        <v>22</v>
      </c>
      <c r="C27" s="10" t="s">
        <v>6</v>
      </c>
      <c r="D27" s="28">
        <v>23278</v>
      </c>
    </row>
    <row r="28" spans="1:4" ht="15.75">
      <c r="A28" s="10" t="s">
        <v>51</v>
      </c>
      <c r="B28" s="11" t="s">
        <v>23</v>
      </c>
      <c r="C28" s="10" t="s">
        <v>6</v>
      </c>
      <c r="D28" s="28">
        <v>0</v>
      </c>
    </row>
    <row r="29" spans="1:4" ht="15.75">
      <c r="A29" s="10" t="s">
        <v>52</v>
      </c>
      <c r="B29" s="11" t="s">
        <v>24</v>
      </c>
      <c r="C29" s="10" t="s">
        <v>6</v>
      </c>
      <c r="D29" s="28">
        <v>1371597</v>
      </c>
    </row>
    <row r="30" spans="1:4" ht="16.5" customHeight="1">
      <c r="A30" s="10" t="s">
        <v>53</v>
      </c>
      <c r="B30" s="11" t="s">
        <v>25</v>
      </c>
      <c r="C30" s="10" t="s">
        <v>6</v>
      </c>
      <c r="D30" s="28">
        <v>-158948</v>
      </c>
    </row>
    <row r="31" spans="1:4" ht="15.75">
      <c r="A31" s="10" t="s">
        <v>54</v>
      </c>
      <c r="B31" s="11" t="s">
        <v>26</v>
      </c>
      <c r="C31" s="10" t="s">
        <v>6</v>
      </c>
      <c r="D31" s="28">
        <f>D25+D26</f>
        <v>-1702330</v>
      </c>
    </row>
  </sheetData>
  <mergeCells count="4">
    <mergeCell ref="A2:D2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1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B14" sqref="B13:B14"/>
    </sheetView>
  </sheetViews>
  <sheetFormatPr defaultRowHeight="15"/>
  <cols>
    <col min="1" max="1" width="26" style="17" customWidth="1"/>
    <col min="2" max="2" width="13.85546875" style="16" customWidth="1"/>
    <col min="3" max="3" width="14.85546875" style="16" customWidth="1"/>
    <col min="4" max="4" width="14.140625" style="16" customWidth="1"/>
    <col min="5" max="5" width="11.85546875" style="16" customWidth="1"/>
    <col min="6" max="6" width="11.5703125" style="16" customWidth="1"/>
    <col min="7" max="8" width="12.5703125" style="16" bestFit="1" customWidth="1"/>
    <col min="9" max="9" width="18" style="16" customWidth="1"/>
    <col min="10" max="10" width="12" style="16" customWidth="1"/>
    <col min="11" max="11" width="11.5703125" style="16" customWidth="1"/>
    <col min="12" max="12" width="15.28515625" style="16" bestFit="1" customWidth="1"/>
    <col min="13" max="16384" width="9.140625" style="17"/>
  </cols>
  <sheetData>
    <row r="1" spans="1:12" ht="15.75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 customHeight="1">
      <c r="A2" s="37" t="s">
        <v>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29" t="s">
        <v>6</v>
      </c>
    </row>
    <row r="3" spans="1:12">
      <c r="A3" s="1"/>
      <c r="B3" s="2"/>
      <c r="C3" s="36" t="s">
        <v>27</v>
      </c>
      <c r="D3" s="36"/>
      <c r="E3" s="36"/>
      <c r="F3" s="36"/>
      <c r="G3" s="36"/>
      <c r="H3" s="36"/>
      <c r="I3" s="36"/>
      <c r="J3" s="36"/>
      <c r="K3" s="36"/>
      <c r="L3" s="36"/>
    </row>
    <row r="4" spans="1:12" ht="120.75" customHeight="1">
      <c r="A4" s="8" t="s">
        <v>28</v>
      </c>
      <c r="B4" s="9" t="s">
        <v>29</v>
      </c>
      <c r="C4" s="2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4" t="s">
        <v>39</v>
      </c>
    </row>
    <row r="5" spans="1:12">
      <c r="A5" s="5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</row>
    <row r="6" spans="1:12" ht="30">
      <c r="A6" s="20" t="s">
        <v>40</v>
      </c>
      <c r="B6" s="12"/>
      <c r="C6" s="12"/>
      <c r="D6" s="12"/>
      <c r="E6" s="12"/>
      <c r="F6" s="12"/>
      <c r="G6" s="12"/>
      <c r="H6" s="12"/>
      <c r="I6" s="12"/>
      <c r="J6" s="13"/>
      <c r="K6" s="12"/>
      <c r="L6" s="12"/>
    </row>
    <row r="7" spans="1:12" ht="45">
      <c r="A7" s="7" t="s">
        <v>41</v>
      </c>
      <c r="B7" s="12">
        <f>SUM(C7:L7)</f>
        <v>1807558.0455500004</v>
      </c>
      <c r="C7" s="12">
        <v>0</v>
      </c>
      <c r="D7" s="12">
        <v>267187.65432999993</v>
      </c>
      <c r="E7" s="12">
        <v>687927.66768000019</v>
      </c>
      <c r="F7" s="12">
        <v>205789.53735000003</v>
      </c>
      <c r="G7" s="12">
        <v>514689.16675999999</v>
      </c>
      <c r="H7" s="12">
        <v>120339.03866000038</v>
      </c>
      <c r="I7" s="12">
        <v>0</v>
      </c>
      <c r="J7" s="12">
        <v>0</v>
      </c>
      <c r="K7" s="12">
        <v>11535.168519999999</v>
      </c>
      <c r="L7" s="12">
        <v>89.812250000000006</v>
      </c>
    </row>
    <row r="8" spans="1:12" ht="35.25" customHeight="1">
      <c r="A8" s="7" t="s">
        <v>42</v>
      </c>
      <c r="B8" s="12">
        <f t="shared" ref="B8:B12" si="0">SUM(C8:L8)</f>
        <v>324921.9927200001</v>
      </c>
      <c r="C8" s="12">
        <v>0</v>
      </c>
      <c r="D8" s="12">
        <v>44688.715089999998</v>
      </c>
      <c r="E8" s="12">
        <v>116830.69622</v>
      </c>
      <c r="F8" s="12">
        <v>34941.158040000002</v>
      </c>
      <c r="G8" s="12">
        <v>105737.94504000001</v>
      </c>
      <c r="H8" s="12">
        <v>20976.263280000087</v>
      </c>
      <c r="I8" s="12">
        <v>0</v>
      </c>
      <c r="J8" s="12">
        <v>0</v>
      </c>
      <c r="K8" s="12">
        <v>1732.0666899999999</v>
      </c>
      <c r="L8" s="12">
        <v>15.14836</v>
      </c>
    </row>
    <row r="9" spans="1:12" ht="45">
      <c r="A9" s="7" t="s">
        <v>71</v>
      </c>
      <c r="B9" s="12">
        <f t="shared" si="0"/>
        <v>794005.54966000014</v>
      </c>
      <c r="C9" s="12">
        <v>0</v>
      </c>
      <c r="D9" s="12">
        <v>116890.05476999999</v>
      </c>
      <c r="E9" s="12">
        <v>298750.03925999999</v>
      </c>
      <c r="F9" s="12">
        <v>89357.554090000005</v>
      </c>
      <c r="G9" s="12">
        <v>231395.27191000001</v>
      </c>
      <c r="H9" s="12">
        <v>52799.009020000216</v>
      </c>
      <c r="I9" s="12">
        <v>0</v>
      </c>
      <c r="J9" s="12">
        <v>0</v>
      </c>
      <c r="K9" s="12">
        <v>4774.6484199999995</v>
      </c>
      <c r="L9" s="12">
        <v>38.972190000000005</v>
      </c>
    </row>
    <row r="10" spans="1:12" ht="30">
      <c r="A10" s="7" t="s">
        <v>43</v>
      </c>
      <c r="B10" s="12">
        <f t="shared" si="0"/>
        <v>336279.34480000002</v>
      </c>
      <c r="C10" s="12">
        <v>0</v>
      </c>
      <c r="D10" s="12">
        <v>45932.610390000009</v>
      </c>
      <c r="E10" s="12">
        <v>121219.23071999999</v>
      </c>
      <c r="F10" s="12">
        <v>36253.369210000004</v>
      </c>
      <c r="G10" s="12">
        <v>109598.33100000001</v>
      </c>
      <c r="H10" s="12">
        <v>21485.996219999972</v>
      </c>
      <c r="I10" s="12">
        <v>0</v>
      </c>
      <c r="J10" s="12">
        <v>0</v>
      </c>
      <c r="K10" s="12">
        <v>1773.9100800000001</v>
      </c>
      <c r="L10" s="12">
        <v>15.897180000000001</v>
      </c>
    </row>
    <row r="11" spans="1:12" ht="45">
      <c r="A11" s="7" t="s">
        <v>44</v>
      </c>
      <c r="B11" s="12">
        <f t="shared" si="0"/>
        <v>243517.58134999991</v>
      </c>
      <c r="C11" s="12">
        <v>0</v>
      </c>
      <c r="D11" s="12">
        <v>35179.94432000001</v>
      </c>
      <c r="E11" s="12">
        <v>93373.552960000015</v>
      </c>
      <c r="F11" s="12">
        <v>27917.830520000003</v>
      </c>
      <c r="G11" s="12">
        <v>68718.575420000008</v>
      </c>
      <c r="H11" s="12">
        <v>16512.861909999901</v>
      </c>
      <c r="I11" s="12">
        <v>0</v>
      </c>
      <c r="J11" s="12">
        <v>0</v>
      </c>
      <c r="K11" s="12">
        <v>1803.15472</v>
      </c>
      <c r="L11" s="12">
        <v>11.6615</v>
      </c>
    </row>
    <row r="12" spans="1:12" ht="30">
      <c r="A12" s="7" t="s">
        <v>45</v>
      </c>
      <c r="B12" s="12">
        <f t="shared" si="0"/>
        <v>147818.47079000005</v>
      </c>
      <c r="C12" s="12">
        <v>0</v>
      </c>
      <c r="D12" s="12">
        <v>26662.713459999995</v>
      </c>
      <c r="E12" s="12">
        <v>59358.218540000002</v>
      </c>
      <c r="F12" s="12">
        <v>17785.650799999999</v>
      </c>
      <c r="G12" s="12">
        <v>32731.394420000001</v>
      </c>
      <c r="H12" s="12">
        <v>10265.199970000047</v>
      </c>
      <c r="I12" s="12">
        <v>0</v>
      </c>
      <c r="J12" s="12">
        <v>0</v>
      </c>
      <c r="K12" s="12">
        <v>1006.69286</v>
      </c>
      <c r="L12" s="12">
        <v>8.6007400000000001</v>
      </c>
    </row>
    <row r="13" spans="1:12" ht="30">
      <c r="A13" s="7" t="s">
        <v>46</v>
      </c>
      <c r="B13" s="12">
        <f>SUM(B7:B12)</f>
        <v>3654100.9848700007</v>
      </c>
      <c r="C13" s="12">
        <f t="shared" ref="C13:K13" si="1">SUM(C7:C12)</f>
        <v>0</v>
      </c>
      <c r="D13" s="12">
        <f t="shared" si="1"/>
        <v>536541.69235999987</v>
      </c>
      <c r="E13" s="12">
        <f t="shared" si="1"/>
        <v>1377459.4053800001</v>
      </c>
      <c r="F13" s="12">
        <f>SUM(F7:F12)</f>
        <v>412045.10001000005</v>
      </c>
      <c r="G13" s="12">
        <f t="shared" si="1"/>
        <v>1062870.6845499999</v>
      </c>
      <c r="H13" s="12">
        <f t="shared" si="1"/>
        <v>242378.36906000058</v>
      </c>
      <c r="I13" s="12">
        <f t="shared" si="1"/>
        <v>0</v>
      </c>
      <c r="J13" s="12">
        <f t="shared" si="1"/>
        <v>0</v>
      </c>
      <c r="K13" s="12">
        <f t="shared" si="1"/>
        <v>22625.641289999996</v>
      </c>
      <c r="L13" s="12">
        <f>SUM(L7:L12)</f>
        <v>180.09222</v>
      </c>
    </row>
    <row r="14" spans="1:12" ht="33.75" customHeight="1">
      <c r="A14" s="27" t="s">
        <v>65</v>
      </c>
      <c r="B14" s="12">
        <f>SUM(C14:L14)</f>
        <v>1195882.2287900005</v>
      </c>
      <c r="C14" s="6">
        <v>0</v>
      </c>
      <c r="D14" s="6">
        <v>225341.66411000001</v>
      </c>
      <c r="E14" s="6">
        <v>450221.81797000021</v>
      </c>
      <c r="F14" s="6">
        <v>134664.17153999989</v>
      </c>
      <c r="G14" s="6">
        <v>301110.94419999979</v>
      </c>
      <c r="H14" s="6">
        <v>75467.157860000632</v>
      </c>
      <c r="I14" s="6">
        <v>0</v>
      </c>
      <c r="J14" s="6">
        <v>0</v>
      </c>
      <c r="K14" s="19">
        <v>9018.3485600000095</v>
      </c>
      <c r="L14" s="6">
        <v>58.124549999999999</v>
      </c>
    </row>
    <row r="15" spans="1:12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3"/>
      <c r="L15" s="32"/>
    </row>
    <row r="16" spans="1:12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2:12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2:12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2:12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2:12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2:12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2:12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2:12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2:12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2:12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2:12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2:12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2:12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2:1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2:12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2:1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2:12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2:12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2:1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2:12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2:12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2:12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2:12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2:12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2:12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2:12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2:1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2:1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2:1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2:1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2:1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2:1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</sheetData>
  <mergeCells count="2">
    <mergeCell ref="C3:L3"/>
    <mergeCell ref="A2:K2"/>
  </mergeCells>
  <pageMargins left="0.78740157480314965" right="0.39370078740157483" top="0.39370078740157483" bottom="0.39370078740157483" header="0.31496062992125984" footer="0.31496062992125984"/>
  <pageSetup paperSize="9" scale="51" fitToHeight="0" orientation="portrait" r:id="rId1"/>
  <ignoredErrors>
    <ignoredError sqref="B13: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</vt:lpstr>
      <vt:lpstr>форма 2 прод</vt:lpstr>
      <vt:lpstr>'форма 2'!Область_печати</vt:lpstr>
      <vt:lpstr>'форма 2 прод'!Область_печати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2015-04-28T06:53:40Z</cp:lastPrinted>
  <dcterms:created xsi:type="dcterms:W3CDTF">2006-09-16T00:00:00Z</dcterms:created>
  <dcterms:modified xsi:type="dcterms:W3CDTF">2026-03-30T05:22:36Z</dcterms:modified>
</cp:coreProperties>
</file>