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45" windowWidth="28815" windowHeight="7020" activeTab="1"/>
  </bookViews>
  <sheets>
    <sheet name="форма 2" sheetId="6" r:id="rId1"/>
    <sheet name="форма 2 прод" sheetId="9" r:id="rId2"/>
  </sheets>
  <definedNames>
    <definedName name="_xlnm.Print_Area" localSheetId="0">'форма 2'!$A$1:$D$32</definedName>
    <definedName name="_xlnm.Print_Area" localSheetId="1">'форма 2 прод'!$A$1:$L$14</definedName>
  </definedNames>
  <calcPr calcId="125725"/>
</workbook>
</file>

<file path=xl/calcChain.xml><?xml version="1.0" encoding="utf-8"?>
<calcChain xmlns="http://schemas.openxmlformats.org/spreadsheetml/2006/main">
  <c r="D7" i="9"/>
  <c r="D14"/>
  <c r="D12"/>
  <c r="D11"/>
  <c r="D10"/>
  <c r="D8"/>
  <c r="D9"/>
  <c r="H7"/>
  <c r="L7"/>
  <c r="K7"/>
  <c r="K9"/>
  <c r="G7"/>
  <c r="F7"/>
  <c r="E7"/>
  <c r="D17" i="6" l="1"/>
  <c r="F13" i="9" l="1"/>
  <c r="B14"/>
  <c r="B7" l="1"/>
  <c r="D26" i="6" l="1"/>
  <c r="D31" s="1"/>
  <c r="L13" i="9" l="1"/>
  <c r="H13"/>
  <c r="D13"/>
  <c r="J13"/>
  <c r="B11" l="1"/>
  <c r="E13"/>
  <c r="I13"/>
  <c r="B8"/>
  <c r="G13"/>
  <c r="K13"/>
  <c r="B9"/>
  <c r="B10"/>
  <c r="B12"/>
  <c r="C13"/>
  <c r="B13" l="1"/>
</calcChain>
</file>

<file path=xl/sharedStrings.xml><?xml version="1.0" encoding="utf-8"?>
<sst xmlns="http://schemas.openxmlformats.org/spreadsheetml/2006/main" count="102" uniqueCount="73">
  <si>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</si>
  <si>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</si>
  <si>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</si>
  <si>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</si>
  <si>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</si>
  <si>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</si>
  <si>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</si>
  <si>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</si>
  <si>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</si>
  <si>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</si>
  <si>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</si>
  <si>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</si>
  <si>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</si>
  <si>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</si>
  <si>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</si>
  <si>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</si>
  <si>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</si>
  <si>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</si>
  <si>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</si>
  <si>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</si>
  <si>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</si>
  <si>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</si>
  <si>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</si>
  <si>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</si>
  <si>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</si>
  <si>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</si>
  <si>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</si>
  <si>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</si>
  <si>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</si>
  <si>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</si>
  <si>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</si>
  <si>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</si>
  <si>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</si>
  <si>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</si>
  <si>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</si>
  <si>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</si>
  <si>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</si>
  <si>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</si>
  <si>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</si>
  <si>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</si>
  <si>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</si>
  <si>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</si>
  <si>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</si>
  <si>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</si>
  <si>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</si>
  <si>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</si>
  <si>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</si>
  <si>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</si>
  <si>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</si>
  <si>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</si>
  <si>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</si>
  <si>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</si>
  <si>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</si>
  <si>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</si>
  <si>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</si>
  <si>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</si>
  <si>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</si>
  <si>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</si>
  <si>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</si>
  <si>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</si>
  <si>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</si>
  <si>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</si>
  <si>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</si>
  <si>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</si>
  <si>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</si>
  <si>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</si>
  <si>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 xml:space="preserve"> Хранение авиационных ГСМ</t>
  </si>
  <si>
    <t>Обеспечение Авиа ГСМ</t>
  </si>
  <si>
    <t>Хранение авиационных ГСМ</t>
  </si>
  <si>
    <t>Нерегулируемые виды деятельности</t>
  </si>
  <si>
    <t>Год (факт)
2022 г.</t>
  </si>
  <si>
    <t>2022 год (факт)</t>
  </si>
  <si>
    <t>Обеспечение стоянки воздушных судов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</si>
</sst>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8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4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view="pageBreakPreview" zoomScale="85" zoomScaleNormal="100" zoomScaleSheetLayoutView="85" workbookViewId="0">
      <selection activeCell="D28" sqref="D28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16384" width="9.140625" style="23"/>
  </cols>
  <sheetData>
    <row r="1" spans="1:4" ht="15.75">
      <c r="D1" s="32" t="s">
        <v>58</v>
      </c>
    </row>
    <row r="2" spans="1:4" ht="15.75" customHeight="1">
      <c r="A2" s="37" t="s">
        <v>0</v>
      </c>
      <c r="B2" s="37"/>
      <c r="C2" s="37"/>
      <c r="D2" s="37"/>
    </row>
    <row r="3" spans="1:4" ht="15.75" customHeight="1">
      <c r="A3" s="37" t="s">
        <v>57</v>
      </c>
      <c r="B3" s="37"/>
      <c r="C3" s="37"/>
      <c r="D3" s="37"/>
    </row>
    <row r="4" spans="1:4" ht="15.75" customHeight="1">
      <c r="A4" s="37" t="s">
        <v>59</v>
      </c>
      <c r="B4" s="37"/>
      <c r="C4" s="37"/>
      <c r="D4" s="37"/>
    </row>
    <row r="5" spans="1:4" ht="15.75">
      <c r="A5" s="20"/>
      <c r="B5" s="20"/>
      <c r="C5" s="20"/>
      <c r="D5" s="27"/>
    </row>
    <row r="6" spans="1:4" ht="15.75">
      <c r="A6" s="38" t="s">
        <v>48</v>
      </c>
      <c r="B6" s="38"/>
      <c r="C6" s="38"/>
      <c r="D6" s="38"/>
    </row>
    <row r="7" spans="1:4" ht="15.75">
      <c r="A7" s="20"/>
      <c r="B7" s="20"/>
      <c r="C7" s="20"/>
      <c r="D7" s="27"/>
    </row>
    <row r="8" spans="1:4" ht="63">
      <c r="A8" s="28" t="s">
        <v>1</v>
      </c>
      <c r="B8" s="29" t="s">
        <v>2</v>
      </c>
      <c r="C8" s="28" t="s">
        <v>3</v>
      </c>
      <c r="D8" s="30" t="s">
        <v>70</v>
      </c>
    </row>
    <row r="9" spans="1:4" ht="31.5">
      <c r="A9" s="11" t="s">
        <v>4</v>
      </c>
      <c r="B9" s="29" t="s">
        <v>5</v>
      </c>
      <c r="C9" s="11" t="s">
        <v>6</v>
      </c>
      <c r="D9" s="34">
        <v>1717918</v>
      </c>
    </row>
    <row r="10" spans="1:4" ht="15.75">
      <c r="A10" s="11" t="s">
        <v>7</v>
      </c>
      <c r="B10" s="12" t="s">
        <v>8</v>
      </c>
      <c r="C10" s="11" t="s">
        <v>6</v>
      </c>
      <c r="D10" s="34">
        <v>657112</v>
      </c>
    </row>
    <row r="11" spans="1:4" ht="15.75">
      <c r="A11" s="11" t="s">
        <v>9</v>
      </c>
      <c r="B11" s="12" t="s">
        <v>50</v>
      </c>
      <c r="C11" s="11" t="s">
        <v>6</v>
      </c>
      <c r="D11" s="34">
        <v>301918</v>
      </c>
    </row>
    <row r="12" spans="1:4" ht="15.75">
      <c r="A12" s="11" t="s">
        <v>10</v>
      </c>
      <c r="B12" s="12" t="s">
        <v>17</v>
      </c>
      <c r="C12" s="11" t="s">
        <v>6</v>
      </c>
      <c r="D12" s="34">
        <v>121713</v>
      </c>
    </row>
    <row r="13" spans="1:4" ht="15.75">
      <c r="A13" s="31" t="s">
        <v>11</v>
      </c>
      <c r="B13" s="12" t="s">
        <v>19</v>
      </c>
      <c r="C13" s="11" t="s">
        <v>6</v>
      </c>
      <c r="D13" s="34">
        <v>124948</v>
      </c>
    </row>
    <row r="14" spans="1:4" ht="15.75">
      <c r="A14" s="31" t="s">
        <v>60</v>
      </c>
      <c r="B14" s="12" t="s">
        <v>72</v>
      </c>
      <c r="C14" s="11" t="s">
        <v>6</v>
      </c>
      <c r="D14" s="34">
        <v>24803</v>
      </c>
    </row>
    <row r="15" spans="1:4" ht="15.75">
      <c r="A15" s="31" t="s">
        <v>61</v>
      </c>
      <c r="B15" s="12" t="s">
        <v>66</v>
      </c>
      <c r="C15" s="11" t="s">
        <v>6</v>
      </c>
      <c r="D15" s="34">
        <v>34969</v>
      </c>
    </row>
    <row r="16" spans="1:4" ht="15.75">
      <c r="A16" s="31" t="s">
        <v>62</v>
      </c>
      <c r="B16" s="12" t="s">
        <v>67</v>
      </c>
      <c r="C16" s="11" t="s">
        <v>6</v>
      </c>
      <c r="D16" s="34">
        <v>95375</v>
      </c>
    </row>
    <row r="17" spans="1:4" ht="45.75" customHeight="1">
      <c r="A17" s="11" t="s">
        <v>12</v>
      </c>
      <c r="B17" s="29" t="s">
        <v>13</v>
      </c>
      <c r="C17" s="11" t="s">
        <v>6</v>
      </c>
      <c r="D17" s="34">
        <f>3101325+405344</f>
        <v>3506669</v>
      </c>
    </row>
    <row r="18" spans="1:4" ht="15.75">
      <c r="A18" s="11" t="s">
        <v>14</v>
      </c>
      <c r="B18" s="12" t="s">
        <v>8</v>
      </c>
      <c r="C18" s="11" t="s">
        <v>6</v>
      </c>
      <c r="D18" s="34">
        <v>1303757</v>
      </c>
    </row>
    <row r="19" spans="1:4" ht="15.75">
      <c r="A19" s="11" t="s">
        <v>15</v>
      </c>
      <c r="B19" s="12" t="s">
        <v>50</v>
      </c>
      <c r="C19" s="11" t="s">
        <v>6</v>
      </c>
      <c r="D19" s="34">
        <v>599282</v>
      </c>
    </row>
    <row r="20" spans="1:4" ht="15.75">
      <c r="A20" s="11" t="s">
        <v>16</v>
      </c>
      <c r="B20" s="12" t="s">
        <v>17</v>
      </c>
      <c r="C20" s="11" t="s">
        <v>6</v>
      </c>
      <c r="D20" s="34">
        <v>225852</v>
      </c>
    </row>
    <row r="21" spans="1:4" ht="15.75">
      <c r="A21" s="11" t="s">
        <v>18</v>
      </c>
      <c r="B21" s="12" t="s">
        <v>19</v>
      </c>
      <c r="C21" s="11" t="s">
        <v>6</v>
      </c>
      <c r="D21" s="34">
        <v>229915</v>
      </c>
    </row>
    <row r="22" spans="1:4" ht="15.75">
      <c r="A22" s="11" t="s">
        <v>63</v>
      </c>
      <c r="B22" s="12" t="s">
        <v>72</v>
      </c>
      <c r="C22" s="11" t="s">
        <v>6</v>
      </c>
      <c r="D22" s="34">
        <v>61074</v>
      </c>
    </row>
    <row r="23" spans="1:4" ht="15.75">
      <c r="A23" s="11" t="s">
        <v>64</v>
      </c>
      <c r="B23" s="12" t="s">
        <v>68</v>
      </c>
      <c r="C23" s="11" t="s">
        <v>6</v>
      </c>
      <c r="D23" s="34">
        <v>106818</v>
      </c>
    </row>
    <row r="24" spans="1:4" ht="15.75">
      <c r="A24" s="11" t="s">
        <v>65</v>
      </c>
      <c r="B24" s="12" t="s">
        <v>67</v>
      </c>
      <c r="C24" s="11" t="s">
        <v>6</v>
      </c>
      <c r="D24" s="34">
        <v>183987</v>
      </c>
    </row>
    <row r="25" spans="1:4" ht="15.75">
      <c r="A25" s="11" t="s">
        <v>20</v>
      </c>
      <c r="B25" s="12" t="s">
        <v>49</v>
      </c>
      <c r="C25" s="11" t="s">
        <v>6</v>
      </c>
      <c r="D25" s="34">
        <v>-1788751</v>
      </c>
    </row>
    <row r="26" spans="1:4" ht="15.75">
      <c r="A26" s="11" t="s">
        <v>21</v>
      </c>
      <c r="B26" s="12" t="s">
        <v>51</v>
      </c>
      <c r="C26" s="11" t="s">
        <v>6</v>
      </c>
      <c r="D26" s="34">
        <f>D27+D28+D29+D30</f>
        <v>1025601</v>
      </c>
    </row>
    <row r="27" spans="1:4" ht="15.75">
      <c r="A27" s="11" t="s">
        <v>52</v>
      </c>
      <c r="B27" s="12" t="s">
        <v>22</v>
      </c>
      <c r="C27" s="11" t="s">
        <v>6</v>
      </c>
      <c r="D27" s="34">
        <v>27044</v>
      </c>
    </row>
    <row r="28" spans="1:4" ht="15.75">
      <c r="A28" s="11" t="s">
        <v>53</v>
      </c>
      <c r="B28" s="12" t="s">
        <v>23</v>
      </c>
      <c r="C28" s="11" t="s">
        <v>6</v>
      </c>
      <c r="D28" s="34">
        <v>0</v>
      </c>
    </row>
    <row r="29" spans="1:4" ht="15.75">
      <c r="A29" s="11" t="s">
        <v>54</v>
      </c>
      <c r="B29" s="12" t="s">
        <v>24</v>
      </c>
      <c r="C29" s="11" t="s">
        <v>6</v>
      </c>
      <c r="D29" s="34">
        <v>1173427</v>
      </c>
    </row>
    <row r="30" spans="1:4" ht="16.5" customHeight="1">
      <c r="A30" s="11" t="s">
        <v>55</v>
      </c>
      <c r="B30" s="12" t="s">
        <v>25</v>
      </c>
      <c r="C30" s="11" t="s">
        <v>6</v>
      </c>
      <c r="D30" s="34">
        <v>-174870</v>
      </c>
    </row>
    <row r="31" spans="1:4" ht="15.75">
      <c r="A31" s="11" t="s">
        <v>56</v>
      </c>
      <c r="B31" s="12" t="s">
        <v>26</v>
      </c>
      <c r="C31" s="11" t="s">
        <v>6</v>
      </c>
      <c r="D31" s="34">
        <f>D25+D26</f>
        <v>-763150</v>
      </c>
    </row>
  </sheetData>
  <mergeCells count="4"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O9" sqref="O9"/>
    </sheetView>
  </sheetViews>
  <sheetFormatPr defaultRowHeight="15"/>
  <cols>
    <col min="1" max="1" width="26" style="23" customWidth="1"/>
    <col min="2" max="2" width="13.85546875" style="22" customWidth="1"/>
    <col min="3" max="3" width="14.85546875" style="22" customWidth="1"/>
    <col min="4" max="4" width="14.140625" style="22" customWidth="1"/>
    <col min="5" max="5" width="11.85546875" style="22" customWidth="1"/>
    <col min="6" max="6" width="11.5703125" style="22" customWidth="1"/>
    <col min="7" max="8" width="12.5703125" style="22" bestFit="1" customWidth="1"/>
    <col min="9" max="9" width="18" style="22" customWidth="1"/>
    <col min="10" max="10" width="12" style="22" customWidth="1"/>
    <col min="11" max="11" width="11.5703125" style="22" customWidth="1"/>
    <col min="12" max="12" width="15.28515625" style="22" bestFit="1" customWidth="1"/>
    <col min="13" max="13" width="9.140625" style="23"/>
    <col min="14" max="14" width="11.42578125" style="23" bestFit="1" customWidth="1"/>
    <col min="15" max="16384" width="9.140625" style="23"/>
  </cols>
  <sheetData>
    <row r="1" spans="1:15" ht="15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18.75" customHeight="1">
      <c r="A2" s="8"/>
      <c r="B2" s="18"/>
      <c r="C2" s="18"/>
      <c r="D2" s="18"/>
      <c r="E2" s="19" t="s">
        <v>71</v>
      </c>
      <c r="F2" s="19"/>
      <c r="G2" s="18"/>
      <c r="H2" s="18"/>
      <c r="I2" s="18"/>
      <c r="J2" s="18"/>
      <c r="K2" s="18"/>
      <c r="L2" s="36" t="s">
        <v>6</v>
      </c>
    </row>
    <row r="3" spans="1:15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5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5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5" ht="30">
      <c r="A6" s="26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</row>
    <row r="7" spans="1:15" ht="45">
      <c r="A7" s="7" t="s">
        <v>41</v>
      </c>
      <c r="B7" s="16">
        <f>SUM(C7:L7)</f>
        <v>1364831</v>
      </c>
      <c r="C7" s="16">
        <v>0</v>
      </c>
      <c r="D7" s="16">
        <f>1303757+61074-1148696</f>
        <v>216135</v>
      </c>
      <c r="E7" s="16">
        <f>529789+30010</f>
        <v>559799</v>
      </c>
      <c r="F7" s="16">
        <f>158980+8950</f>
        <v>167930</v>
      </c>
      <c r="G7" s="16">
        <f>353177+8174</f>
        <v>361351</v>
      </c>
      <c r="H7" s="16">
        <f>23140+1003</f>
        <v>24143</v>
      </c>
      <c r="I7" s="16">
        <v>0</v>
      </c>
      <c r="J7" s="16">
        <v>0</v>
      </c>
      <c r="K7" s="16">
        <f>8181+462</f>
        <v>8643</v>
      </c>
      <c r="L7" s="16">
        <f>25175+1655</f>
        <v>26830</v>
      </c>
      <c r="N7" s="35"/>
      <c r="O7" s="35"/>
    </row>
    <row r="8" spans="1:15" ht="35.25" customHeight="1">
      <c r="A8" s="7" t="s">
        <v>42</v>
      </c>
      <c r="B8" s="16">
        <f t="shared" ref="B8:B12" si="0">SUM(C8:L8)</f>
        <v>225852</v>
      </c>
      <c r="C8" s="16">
        <v>0</v>
      </c>
      <c r="D8" s="16">
        <f>225852-191643</f>
        <v>34209</v>
      </c>
      <c r="E8" s="16">
        <v>91110</v>
      </c>
      <c r="F8" s="16">
        <v>27358</v>
      </c>
      <c r="G8" s="16">
        <v>63615</v>
      </c>
      <c r="H8" s="16">
        <v>4020</v>
      </c>
      <c r="I8" s="16">
        <v>0</v>
      </c>
      <c r="J8" s="16">
        <v>0</v>
      </c>
      <c r="K8" s="16">
        <v>1249</v>
      </c>
      <c r="L8" s="16">
        <v>4291</v>
      </c>
    </row>
    <row r="9" spans="1:15" ht="30">
      <c r="A9" s="7" t="s">
        <v>43</v>
      </c>
      <c r="B9" s="16">
        <f t="shared" si="0"/>
        <v>599282</v>
      </c>
      <c r="C9" s="16">
        <v>0</v>
      </c>
      <c r="D9" s="16">
        <f>599282-504873</f>
        <v>94409</v>
      </c>
      <c r="E9" s="16">
        <v>243633</v>
      </c>
      <c r="F9" s="16">
        <v>73109</v>
      </c>
      <c r="G9" s="16">
        <v>162154</v>
      </c>
      <c r="H9" s="16">
        <v>10626</v>
      </c>
      <c r="I9" s="16">
        <v>0</v>
      </c>
      <c r="J9" s="16">
        <v>0</v>
      </c>
      <c r="K9" s="16">
        <f>3763</f>
        <v>3763</v>
      </c>
      <c r="L9" s="16">
        <v>11588</v>
      </c>
    </row>
    <row r="10" spans="1:15" ht="30">
      <c r="A10" s="7" t="s">
        <v>44</v>
      </c>
      <c r="B10" s="16">
        <f t="shared" si="0"/>
        <v>229915</v>
      </c>
      <c r="C10" s="16">
        <v>0</v>
      </c>
      <c r="D10" s="16">
        <f>229915-195381</f>
        <v>34534</v>
      </c>
      <c r="E10" s="16">
        <v>92469</v>
      </c>
      <c r="F10" s="16">
        <v>27795</v>
      </c>
      <c r="G10" s="16">
        <v>65478</v>
      </c>
      <c r="H10" s="16">
        <v>3995</v>
      </c>
      <c r="I10" s="16">
        <v>0</v>
      </c>
      <c r="J10" s="16">
        <v>0</v>
      </c>
      <c r="K10" s="16">
        <v>1288</v>
      </c>
      <c r="L10" s="16">
        <v>4356</v>
      </c>
    </row>
    <row r="11" spans="1:15" ht="45">
      <c r="A11" s="7" t="s">
        <v>45</v>
      </c>
      <c r="B11" s="16">
        <f t="shared" si="0"/>
        <v>183987</v>
      </c>
      <c r="C11" s="16">
        <v>0</v>
      </c>
      <c r="D11" s="16">
        <f>183987-155012</f>
        <v>28975</v>
      </c>
      <c r="E11" s="16">
        <v>76744</v>
      </c>
      <c r="F11" s="16">
        <v>22985</v>
      </c>
      <c r="G11" s="16">
        <v>46897</v>
      </c>
      <c r="H11" s="16">
        <v>3371</v>
      </c>
      <c r="I11" s="16">
        <v>0</v>
      </c>
      <c r="J11" s="16">
        <v>0</v>
      </c>
      <c r="K11" s="16">
        <v>1289</v>
      </c>
      <c r="L11" s="16">
        <v>3726</v>
      </c>
    </row>
    <row r="12" spans="1:15" ht="30">
      <c r="A12" s="7" t="s">
        <v>46</v>
      </c>
      <c r="B12" s="16">
        <f t="shared" si="0"/>
        <v>106818</v>
      </c>
      <c r="C12" s="16">
        <v>0</v>
      </c>
      <c r="D12" s="16">
        <f>106818-88662</f>
        <v>18156</v>
      </c>
      <c r="E12" s="16">
        <v>44617</v>
      </c>
      <c r="F12" s="16">
        <v>13426</v>
      </c>
      <c r="G12" s="16">
        <v>26195</v>
      </c>
      <c r="H12" s="16">
        <v>1451</v>
      </c>
      <c r="I12" s="16">
        <v>0</v>
      </c>
      <c r="J12" s="16">
        <v>0</v>
      </c>
      <c r="K12" s="16">
        <v>692</v>
      </c>
      <c r="L12" s="16">
        <v>2281</v>
      </c>
    </row>
    <row r="13" spans="1:15" ht="30">
      <c r="A13" s="7" t="s">
        <v>47</v>
      </c>
      <c r="B13" s="16">
        <f>SUM(B7:B12)</f>
        <v>2710685</v>
      </c>
      <c r="C13" s="16">
        <f t="shared" ref="C13:K13" si="1">SUM(C7:C12)</f>
        <v>0</v>
      </c>
      <c r="D13" s="16">
        <f t="shared" si="1"/>
        <v>426418</v>
      </c>
      <c r="E13" s="16">
        <f t="shared" si="1"/>
        <v>1108372</v>
      </c>
      <c r="F13" s="16">
        <f>SUM(F7:F12)</f>
        <v>332603</v>
      </c>
      <c r="G13" s="16">
        <f t="shared" si="1"/>
        <v>725690</v>
      </c>
      <c r="H13" s="16">
        <f t="shared" si="1"/>
        <v>47606</v>
      </c>
      <c r="I13" s="16">
        <f t="shared" si="1"/>
        <v>0</v>
      </c>
      <c r="J13" s="16">
        <f t="shared" si="1"/>
        <v>0</v>
      </c>
      <c r="K13" s="16">
        <f t="shared" si="1"/>
        <v>16924</v>
      </c>
      <c r="L13" s="16">
        <f>SUM(L7:L12)</f>
        <v>53072</v>
      </c>
      <c r="N13" s="35"/>
    </row>
    <row r="14" spans="1:15" ht="33.75" customHeight="1">
      <c r="A14" s="33" t="s">
        <v>69</v>
      </c>
      <c r="B14" s="16">
        <f>SUM(C14:L14)</f>
        <v>795984</v>
      </c>
      <c r="C14" s="6">
        <v>0</v>
      </c>
      <c r="D14" s="6">
        <f>795984-656556</f>
        <v>139428</v>
      </c>
      <c r="E14" s="6">
        <v>321872</v>
      </c>
      <c r="F14" s="6">
        <v>96454</v>
      </c>
      <c r="G14" s="6">
        <v>176162</v>
      </c>
      <c r="H14" s="6">
        <v>40933</v>
      </c>
      <c r="I14" s="6">
        <v>0</v>
      </c>
      <c r="J14" s="6">
        <v>0</v>
      </c>
      <c r="K14" s="25">
        <v>5289</v>
      </c>
      <c r="L14" s="6">
        <v>15846</v>
      </c>
    </row>
  </sheetData>
  <pageMargins left="0.78740157480314965" right="0.39370078740157483" top="0.39370078740157483" bottom="0.3937007874015748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2024-08-07T04:24:14Z</dcterms:modified>
</cp:coreProperties>
</file>