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5" yWindow="45" windowWidth="28815" windowHeight="7020"/>
  </bookViews>
  <sheets>
    <sheet name="форма 2" sheetId="6" r:id="rId1"/>
    <sheet name="форма 2 прод" sheetId="9" r:id="rId2"/>
  </sheets>
  <definedNames>
    <definedName name="_xlnm.Print_Area" localSheetId="0">'форма 2'!$A$1:$D$32</definedName>
    <definedName name="_xlnm.Print_Area" localSheetId="1">'форма 2 прод'!$A$1:$L$14</definedName>
  </definedNames>
  <calcPr calcId="125725"/>
</workbook>
</file>

<file path=xl/calcChain.xml><?xml version="1.0" encoding="utf-8"?>
<calcChain xmlns="http://schemas.openxmlformats.org/spreadsheetml/2006/main">
  <c r="D14" i="9"/>
  <c r="D12"/>
  <c r="D11"/>
  <c r="D10"/>
  <c r="D8"/>
  <c r="D9"/>
  <c r="D7"/>
  <c r="H7"/>
  <c r="L7"/>
  <c r="K7"/>
  <c r="G7"/>
  <c r="F7"/>
  <c r="E7" l="1"/>
  <c r="F13"/>
  <c r="B14"/>
  <c r="B7" l="1"/>
  <c r="D26" i="6" l="1"/>
  <c r="D31" s="1"/>
  <c r="D16"/>
  <c r="D13"/>
  <c r="D12"/>
  <c r="D11"/>
  <c r="D10"/>
  <c r="L13" i="9" l="1"/>
  <c r="H13"/>
  <c r="D13"/>
  <c r="J13"/>
  <c r="B11" l="1"/>
  <c r="E13"/>
  <c r="I13"/>
  <c r="B8"/>
  <c r="G13"/>
  <c r="K13"/>
  <c r="B9"/>
  <c r="B10"/>
  <c r="B12"/>
  <c r="C13"/>
  <c r="B13" l="1"/>
</calcChain>
</file>

<file path=xl/sharedStrings.xml><?xml version="1.0" encoding="utf-8"?>
<sst xmlns="http://schemas.openxmlformats.org/spreadsheetml/2006/main" count="102" uniqueCount="73">
  <si>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</si>
  <si>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</si>
  <si>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</si>
  <si>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</si>
  <si>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</si>
  <si>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</si>
  <si>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</si>
  <si>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</si>
  <si>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</si>
  <si>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</si>
  <si>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</si>
  <si>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</si>
  <si>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</si>
  <si>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</si>
  <si>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</si>
  <si>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</si>
  <si>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</si>
  <si>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</si>
  <si>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</si>
  <si>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</si>
  <si>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</si>
  <si>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</si>
  <si>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</si>
  <si>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</si>
  <si>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</si>
  <si>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</si>
  <si>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</si>
  <si>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</si>
  <si>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</si>
  <si>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</si>
  <si>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</si>
  <si>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</si>
  <si>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</si>
  <si>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</si>
  <si>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</si>
  <si>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</si>
  <si>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</si>
  <si>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</si>
  <si>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</si>
  <si>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</si>
  <si>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</si>
  <si>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</si>
  <si>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</si>
  <si>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</si>
  <si>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</si>
  <si>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</si>
  <si>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</si>
  <si>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</si>
  <si>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</si>
  <si>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</si>
  <si>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</si>
  <si>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</si>
  <si>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</si>
  <si>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</si>
  <si>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</si>
  <si>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</si>
  <si>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</si>
  <si>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</si>
  <si>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Форма №2</t>
  </si>
  <si>
    <t>(оказания) регулируемых работ (услуг) ФКП "Аэропорты Севера"</t>
  </si>
  <si>
    <t>1.5.</t>
  </si>
  <si>
    <t>1.6.</t>
  </si>
  <si>
    <t>1.7.</t>
  </si>
  <si>
    <t>2.5.</t>
  </si>
  <si>
    <t>2.6.</t>
  </si>
  <si>
    <t>2.7.</t>
  </si>
  <si>
    <t xml:space="preserve"> Хранение авиационных ГСМ</t>
  </si>
  <si>
    <t>Обеспечение Авиа ГСМ</t>
  </si>
  <si>
    <t>Хранение авиационных ГСМ</t>
  </si>
  <si>
    <t>Нерегулируемые виды деятельности</t>
  </si>
  <si>
    <t>Год (факт)
2020 г.</t>
  </si>
  <si>
    <t>2020 год (факт)</t>
  </si>
  <si>
    <t>Обеспечение стоянки воздушных судов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</si>
</sst>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_ ;[Red]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59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7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4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8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4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0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9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view="pageBreakPreview" zoomScale="85" zoomScaleNormal="100" zoomScaleSheetLayoutView="85" workbookViewId="0">
      <selection activeCell="M16" sqref="M16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16384" width="9.140625" style="23"/>
  </cols>
  <sheetData>
    <row r="1" spans="1:4" ht="15.75">
      <c r="D1" s="32" t="s">
        <v>58</v>
      </c>
    </row>
    <row r="2" spans="1:4" ht="15.75" customHeight="1">
      <c r="A2" s="37" t="s">
        <v>0</v>
      </c>
      <c r="B2" s="37"/>
      <c r="C2" s="37"/>
      <c r="D2" s="37"/>
    </row>
    <row r="3" spans="1:4" ht="15.75" customHeight="1">
      <c r="A3" s="37" t="s">
        <v>57</v>
      </c>
      <c r="B3" s="37"/>
      <c r="C3" s="37"/>
      <c r="D3" s="37"/>
    </row>
    <row r="4" spans="1:4" ht="15.75" customHeight="1">
      <c r="A4" s="37" t="s">
        <v>59</v>
      </c>
      <c r="B4" s="37"/>
      <c r="C4" s="37"/>
      <c r="D4" s="37"/>
    </row>
    <row r="5" spans="1:4" ht="15.75">
      <c r="A5" s="20"/>
      <c r="B5" s="20"/>
      <c r="C5" s="20"/>
      <c r="D5" s="27"/>
    </row>
    <row r="6" spans="1:4" ht="15.75">
      <c r="A6" s="38" t="s">
        <v>48</v>
      </c>
      <c r="B6" s="38"/>
      <c r="C6" s="38"/>
      <c r="D6" s="38"/>
    </row>
    <row r="7" spans="1:4" ht="15.75">
      <c r="A7" s="20"/>
      <c r="B7" s="20"/>
      <c r="C7" s="20"/>
      <c r="D7" s="27"/>
    </row>
    <row r="8" spans="1:4" ht="63">
      <c r="A8" s="28" t="s">
        <v>1</v>
      </c>
      <c r="B8" s="29" t="s">
        <v>2</v>
      </c>
      <c r="C8" s="28" t="s">
        <v>3</v>
      </c>
      <c r="D8" s="30" t="s">
        <v>70</v>
      </c>
    </row>
    <row r="9" spans="1:4" ht="31.5">
      <c r="A9" s="11" t="s">
        <v>4</v>
      </c>
      <c r="B9" s="29" t="s">
        <v>5</v>
      </c>
      <c r="C9" s="11" t="s">
        <v>6</v>
      </c>
      <c r="D9" s="34">
        <v>1423287</v>
      </c>
    </row>
    <row r="10" spans="1:4" ht="15.75">
      <c r="A10" s="11" t="s">
        <v>7</v>
      </c>
      <c r="B10" s="12" t="s">
        <v>8</v>
      </c>
      <c r="C10" s="11" t="s">
        <v>6</v>
      </c>
      <c r="D10" s="34">
        <f>524672836.58/1000</f>
        <v>524672.83658</v>
      </c>
    </row>
    <row r="11" spans="1:4" ht="15.75">
      <c r="A11" s="11" t="s">
        <v>9</v>
      </c>
      <c r="B11" s="12" t="s">
        <v>50</v>
      </c>
      <c r="C11" s="11" t="s">
        <v>6</v>
      </c>
      <c r="D11" s="34">
        <f>241308763.21/1000</f>
        <v>241308.76321</v>
      </c>
    </row>
    <row r="12" spans="1:4" ht="15.75">
      <c r="A12" s="11" t="s">
        <v>10</v>
      </c>
      <c r="B12" s="12" t="s">
        <v>17</v>
      </c>
      <c r="C12" s="11" t="s">
        <v>6</v>
      </c>
      <c r="D12" s="34">
        <f>82533881/1000</f>
        <v>82533.880999999994</v>
      </c>
    </row>
    <row r="13" spans="1:4" ht="15.75">
      <c r="A13" s="31" t="s">
        <v>11</v>
      </c>
      <c r="B13" s="12" t="s">
        <v>19</v>
      </c>
      <c r="C13" s="11" t="s">
        <v>6</v>
      </c>
      <c r="D13" s="34">
        <f>81930010.1/1000</f>
        <v>81930.0101</v>
      </c>
    </row>
    <row r="14" spans="1:4" ht="15.75">
      <c r="A14" s="31" t="s">
        <v>60</v>
      </c>
      <c r="B14" s="12" t="s">
        <v>72</v>
      </c>
      <c r="C14" s="11" t="s">
        <v>6</v>
      </c>
      <c r="D14" s="34">
        <v>20695</v>
      </c>
    </row>
    <row r="15" spans="1:4" ht="15.75">
      <c r="A15" s="31" t="s">
        <v>61</v>
      </c>
      <c r="B15" s="12" t="s">
        <v>66</v>
      </c>
      <c r="C15" s="11" t="s">
        <v>6</v>
      </c>
      <c r="D15" s="34">
        <v>31585</v>
      </c>
    </row>
    <row r="16" spans="1:4" ht="15.75">
      <c r="A16" s="31" t="s">
        <v>62</v>
      </c>
      <c r="B16" s="12" t="s">
        <v>67</v>
      </c>
      <c r="C16" s="11" t="s">
        <v>6</v>
      </c>
      <c r="D16" s="34">
        <f>68813348.13/1000</f>
        <v>68813.348129999998</v>
      </c>
    </row>
    <row r="17" spans="1:4" ht="45.75" customHeight="1">
      <c r="A17" s="11" t="s">
        <v>12</v>
      </c>
      <c r="B17" s="29" t="s">
        <v>13</v>
      </c>
      <c r="C17" s="11" t="s">
        <v>6</v>
      </c>
      <c r="D17" s="34">
        <v>2914154</v>
      </c>
    </row>
    <row r="18" spans="1:4" ht="15.75">
      <c r="A18" s="11" t="s">
        <v>14</v>
      </c>
      <c r="B18" s="12" t="s">
        <v>8</v>
      </c>
      <c r="C18" s="11" t="s">
        <v>6</v>
      </c>
      <c r="D18" s="34">
        <v>1095156</v>
      </c>
    </row>
    <row r="19" spans="1:4" ht="15.75">
      <c r="A19" s="11" t="s">
        <v>15</v>
      </c>
      <c r="B19" s="12" t="s">
        <v>50</v>
      </c>
      <c r="C19" s="11" t="s">
        <v>6</v>
      </c>
      <c r="D19" s="34">
        <v>503938</v>
      </c>
    </row>
    <row r="20" spans="1:4" ht="15.75">
      <c r="A20" s="11" t="s">
        <v>16</v>
      </c>
      <c r="B20" s="12" t="s">
        <v>17</v>
      </c>
      <c r="C20" s="11" t="s">
        <v>6</v>
      </c>
      <c r="D20" s="34">
        <v>159839</v>
      </c>
    </row>
    <row r="21" spans="1:4" ht="15.75">
      <c r="A21" s="11" t="s">
        <v>18</v>
      </c>
      <c r="B21" s="12" t="s">
        <v>19</v>
      </c>
      <c r="C21" s="11" t="s">
        <v>6</v>
      </c>
      <c r="D21" s="34">
        <v>157703</v>
      </c>
    </row>
    <row r="22" spans="1:4" ht="15.75">
      <c r="A22" s="11" t="s">
        <v>63</v>
      </c>
      <c r="B22" s="12" t="s">
        <v>72</v>
      </c>
      <c r="C22" s="11" t="s">
        <v>6</v>
      </c>
      <c r="D22" s="34">
        <v>50894</v>
      </c>
    </row>
    <row r="23" spans="1:4" ht="15.75">
      <c r="A23" s="11" t="s">
        <v>64</v>
      </c>
      <c r="B23" s="12" t="s">
        <v>68</v>
      </c>
      <c r="C23" s="11" t="s">
        <v>6</v>
      </c>
      <c r="D23" s="34">
        <v>51280</v>
      </c>
    </row>
    <row r="24" spans="1:4" ht="15.75">
      <c r="A24" s="11" t="s">
        <v>65</v>
      </c>
      <c r="B24" s="12" t="s">
        <v>67</v>
      </c>
      <c r="C24" s="11" t="s">
        <v>6</v>
      </c>
      <c r="D24" s="34">
        <v>141161</v>
      </c>
    </row>
    <row r="25" spans="1:4" ht="15.75">
      <c r="A25" s="11" t="s">
        <v>20</v>
      </c>
      <c r="B25" s="12" t="s">
        <v>49</v>
      </c>
      <c r="C25" s="11" t="s">
        <v>6</v>
      </c>
      <c r="D25" s="34">
        <v>-1490867</v>
      </c>
    </row>
    <row r="26" spans="1:4" ht="15.75">
      <c r="A26" s="11" t="s">
        <v>21</v>
      </c>
      <c r="B26" s="12" t="s">
        <v>51</v>
      </c>
      <c r="C26" s="11" t="s">
        <v>6</v>
      </c>
      <c r="D26" s="34">
        <f>D27+D28+D29+D30</f>
        <v>1092338</v>
      </c>
    </row>
    <row r="27" spans="1:4" ht="15.75">
      <c r="A27" s="11" t="s">
        <v>52</v>
      </c>
      <c r="B27" s="12" t="s">
        <v>22</v>
      </c>
      <c r="C27" s="11" t="s">
        <v>6</v>
      </c>
      <c r="D27" s="34">
        <v>1719</v>
      </c>
    </row>
    <row r="28" spans="1:4" ht="15.75">
      <c r="A28" s="11" t="s">
        <v>53</v>
      </c>
      <c r="B28" s="12" t="s">
        <v>23</v>
      </c>
      <c r="C28" s="11" t="s">
        <v>6</v>
      </c>
      <c r="D28" s="34">
        <v>0</v>
      </c>
    </row>
    <row r="29" spans="1:4" ht="15.75">
      <c r="A29" s="11" t="s">
        <v>54</v>
      </c>
      <c r="B29" s="12" t="s">
        <v>24</v>
      </c>
      <c r="C29" s="11" t="s">
        <v>6</v>
      </c>
      <c r="D29" s="34">
        <v>1148847</v>
      </c>
    </row>
    <row r="30" spans="1:4" ht="16.5" customHeight="1">
      <c r="A30" s="11" t="s">
        <v>55</v>
      </c>
      <c r="B30" s="12" t="s">
        <v>25</v>
      </c>
      <c r="C30" s="11" t="s">
        <v>6</v>
      </c>
      <c r="D30" s="34">
        <v>-58228</v>
      </c>
    </row>
    <row r="31" spans="1:4" ht="15.75">
      <c r="A31" s="11" t="s">
        <v>56</v>
      </c>
      <c r="B31" s="12" t="s">
        <v>26</v>
      </c>
      <c r="C31" s="11" t="s">
        <v>6</v>
      </c>
      <c r="D31" s="34">
        <f>D25+D26</f>
        <v>-398529</v>
      </c>
    </row>
  </sheetData>
  <mergeCells count="4">
    <mergeCell ref="A2:D2"/>
    <mergeCell ref="A3:D3"/>
    <mergeCell ref="A4:D4"/>
    <mergeCell ref="A6:D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Q10" sqref="Q10"/>
    </sheetView>
  </sheetViews>
  <sheetFormatPr defaultRowHeight="15"/>
  <cols>
    <col min="1" max="1" width="26" style="23" customWidth="1"/>
    <col min="2" max="2" width="13.85546875" style="22" customWidth="1"/>
    <col min="3" max="3" width="14.85546875" style="22" customWidth="1"/>
    <col min="4" max="4" width="14.140625" style="22" customWidth="1"/>
    <col min="5" max="5" width="11.85546875" style="22" customWidth="1"/>
    <col min="6" max="6" width="11.5703125" style="22" customWidth="1"/>
    <col min="7" max="8" width="12.5703125" style="22" bestFit="1" customWidth="1"/>
    <col min="9" max="9" width="18" style="22" customWidth="1"/>
    <col min="10" max="10" width="12" style="22" customWidth="1"/>
    <col min="11" max="11" width="11.5703125" style="22" customWidth="1"/>
    <col min="12" max="12" width="15.28515625" style="22" bestFit="1" customWidth="1"/>
    <col min="13" max="13" width="9.140625" style="23"/>
    <col min="14" max="14" width="11.42578125" style="23" bestFit="1" customWidth="1"/>
    <col min="15" max="16384" width="9.140625" style="23"/>
  </cols>
  <sheetData>
    <row r="1" spans="1:15" ht="15.75" customHeight="1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18.75" customHeight="1">
      <c r="A2" s="8"/>
      <c r="B2" s="18"/>
      <c r="C2" s="18"/>
      <c r="D2" s="18"/>
      <c r="E2" s="19" t="s">
        <v>71</v>
      </c>
      <c r="F2" s="19"/>
      <c r="G2" s="18"/>
      <c r="H2" s="18"/>
      <c r="I2" s="18"/>
      <c r="J2" s="18"/>
      <c r="K2" s="18"/>
      <c r="L2" s="36" t="s">
        <v>6</v>
      </c>
    </row>
    <row r="3" spans="1:15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5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5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5" ht="30">
      <c r="A6" s="26" t="s">
        <v>40</v>
      </c>
      <c r="B6" s="16"/>
      <c r="C6" s="16"/>
      <c r="D6" s="16"/>
      <c r="E6" s="16"/>
      <c r="F6" s="16"/>
      <c r="G6" s="16"/>
      <c r="H6" s="16"/>
      <c r="I6" s="16"/>
      <c r="J6" s="17"/>
      <c r="K6" s="16"/>
      <c r="L6" s="16"/>
    </row>
    <row r="7" spans="1:15" ht="45">
      <c r="A7" s="7" t="s">
        <v>41</v>
      </c>
      <c r="B7" s="16">
        <f>SUM(C7:L7)</f>
        <v>1146050</v>
      </c>
      <c r="C7" s="16">
        <v>0</v>
      </c>
      <c r="D7" s="16">
        <f>1095156+50894-872585</f>
        <v>273465</v>
      </c>
      <c r="E7" s="16">
        <f>467700+23703</f>
        <v>491403</v>
      </c>
      <c r="F7" s="16">
        <f>138687+7023</f>
        <v>145710</v>
      </c>
      <c r="G7" s="16">
        <f>174153+5880</f>
        <v>180033</v>
      </c>
      <c r="H7" s="16">
        <f>19107+1055</f>
        <v>20162</v>
      </c>
      <c r="I7" s="16">
        <v>0</v>
      </c>
      <c r="J7" s="16">
        <v>0</v>
      </c>
      <c r="K7" s="16">
        <f>10142+466</f>
        <v>10608</v>
      </c>
      <c r="L7" s="16">
        <f>23801+868</f>
        <v>24669</v>
      </c>
      <c r="N7" s="35"/>
      <c r="O7" s="35"/>
    </row>
    <row r="8" spans="1:15" ht="35.25" customHeight="1">
      <c r="A8" s="7" t="s">
        <v>42</v>
      </c>
      <c r="B8" s="16">
        <f t="shared" ref="B8:B12" si="0">SUM(C8:L8)</f>
        <v>159839</v>
      </c>
      <c r="C8" s="16">
        <v>0</v>
      </c>
      <c r="D8" s="16">
        <f>159839-121436</f>
        <v>38403</v>
      </c>
      <c r="E8" s="16">
        <v>68174</v>
      </c>
      <c r="F8" s="16">
        <v>20200</v>
      </c>
      <c r="G8" s="16">
        <v>25300</v>
      </c>
      <c r="H8" s="16">
        <v>3769</v>
      </c>
      <c r="I8" s="16">
        <v>0</v>
      </c>
      <c r="J8" s="16">
        <v>0</v>
      </c>
      <c r="K8" s="16">
        <v>1436</v>
      </c>
      <c r="L8" s="16">
        <v>2557</v>
      </c>
    </row>
    <row r="9" spans="1:15" ht="30">
      <c r="A9" s="7" t="s">
        <v>43</v>
      </c>
      <c r="B9" s="16">
        <f t="shared" si="0"/>
        <v>503938</v>
      </c>
      <c r="C9" s="16">
        <v>0</v>
      </c>
      <c r="D9" s="16">
        <f>503938-383596</f>
        <v>120342</v>
      </c>
      <c r="E9" s="16">
        <v>215173</v>
      </c>
      <c r="F9" s="16">
        <v>63802</v>
      </c>
      <c r="G9" s="16">
        <v>80192</v>
      </c>
      <c r="H9" s="16">
        <v>10052</v>
      </c>
      <c r="I9" s="16">
        <v>0</v>
      </c>
      <c r="J9" s="16">
        <v>0</v>
      </c>
      <c r="K9" s="16">
        <v>4656</v>
      </c>
      <c r="L9" s="16">
        <v>9721</v>
      </c>
    </row>
    <row r="10" spans="1:15" ht="30">
      <c r="A10" s="7" t="s">
        <v>44</v>
      </c>
      <c r="B10" s="16">
        <f t="shared" si="0"/>
        <v>157703</v>
      </c>
      <c r="C10" s="16">
        <v>0</v>
      </c>
      <c r="D10" s="16">
        <f>157703-120005</f>
        <v>37698</v>
      </c>
      <c r="E10" s="16">
        <v>67490</v>
      </c>
      <c r="F10" s="16">
        <v>19999</v>
      </c>
      <c r="G10" s="16">
        <v>24977</v>
      </c>
      <c r="H10" s="16">
        <v>3639</v>
      </c>
      <c r="I10" s="16">
        <v>0</v>
      </c>
      <c r="J10" s="16">
        <v>0</v>
      </c>
      <c r="K10" s="16">
        <v>1367</v>
      </c>
      <c r="L10" s="16">
        <v>2533</v>
      </c>
    </row>
    <row r="11" spans="1:15" ht="45">
      <c r="A11" s="7" t="s">
        <v>45</v>
      </c>
      <c r="B11" s="16">
        <f t="shared" si="0"/>
        <v>141161</v>
      </c>
      <c r="C11" s="16">
        <v>0</v>
      </c>
      <c r="D11" s="16">
        <f>141161-108108</f>
        <v>33053</v>
      </c>
      <c r="E11" s="16">
        <v>61347</v>
      </c>
      <c r="F11" s="16">
        <v>18188</v>
      </c>
      <c r="G11" s="16">
        <v>21211</v>
      </c>
      <c r="H11" s="16">
        <v>3466</v>
      </c>
      <c r="I11" s="16">
        <v>0</v>
      </c>
      <c r="J11" s="16">
        <v>0</v>
      </c>
      <c r="K11" s="16">
        <v>1477</v>
      </c>
      <c r="L11" s="16">
        <v>2419</v>
      </c>
    </row>
    <row r="12" spans="1:15" ht="30">
      <c r="A12" s="7" t="s">
        <v>46</v>
      </c>
      <c r="B12" s="16">
        <f t="shared" si="0"/>
        <v>51280</v>
      </c>
      <c r="C12" s="16">
        <v>0</v>
      </c>
      <c r="D12" s="16">
        <f>51280-40374</f>
        <v>10906</v>
      </c>
      <c r="E12" s="16">
        <v>21071</v>
      </c>
      <c r="F12" s="16">
        <v>6243</v>
      </c>
      <c r="G12" s="16">
        <v>10091</v>
      </c>
      <c r="H12" s="16">
        <v>1533</v>
      </c>
      <c r="I12" s="16">
        <v>0</v>
      </c>
      <c r="J12" s="16">
        <v>0</v>
      </c>
      <c r="K12" s="16">
        <v>451</v>
      </c>
      <c r="L12" s="16">
        <v>985</v>
      </c>
    </row>
    <row r="13" spans="1:15" ht="30">
      <c r="A13" s="7" t="s">
        <v>47</v>
      </c>
      <c r="B13" s="16">
        <f>SUM(B7:B12)</f>
        <v>2159971</v>
      </c>
      <c r="C13" s="16">
        <f t="shared" ref="C13:K13" si="1">SUM(C7:C12)</f>
        <v>0</v>
      </c>
      <c r="D13" s="16">
        <f t="shared" si="1"/>
        <v>513867</v>
      </c>
      <c r="E13" s="16">
        <f t="shared" si="1"/>
        <v>924658</v>
      </c>
      <c r="F13" s="16">
        <f>SUM(F7:F12)</f>
        <v>274142</v>
      </c>
      <c r="G13" s="16">
        <f t="shared" si="1"/>
        <v>341804</v>
      </c>
      <c r="H13" s="16">
        <f t="shared" si="1"/>
        <v>42621</v>
      </c>
      <c r="I13" s="16">
        <f t="shared" si="1"/>
        <v>0</v>
      </c>
      <c r="J13" s="16">
        <f t="shared" si="1"/>
        <v>0</v>
      </c>
      <c r="K13" s="16">
        <f t="shared" si="1"/>
        <v>19995</v>
      </c>
      <c r="L13" s="16">
        <f>SUM(L7:L12)</f>
        <v>42884</v>
      </c>
      <c r="N13" s="35"/>
    </row>
    <row r="14" spans="1:15" ht="33.75" customHeight="1">
      <c r="A14" s="33" t="s">
        <v>69</v>
      </c>
      <c r="B14" s="16">
        <f>SUM(C14:L14)</f>
        <v>754183</v>
      </c>
      <c r="C14" s="6">
        <v>0</v>
      </c>
      <c r="D14" s="6">
        <f>754183-582572</f>
        <v>171611</v>
      </c>
      <c r="E14" s="6">
        <v>310705</v>
      </c>
      <c r="F14" s="6">
        <v>92130</v>
      </c>
      <c r="G14" s="6">
        <v>109833</v>
      </c>
      <c r="H14" s="6">
        <v>52339</v>
      </c>
      <c r="I14" s="6">
        <v>0</v>
      </c>
      <c r="J14" s="6">
        <v>0</v>
      </c>
      <c r="K14" s="25">
        <v>5692</v>
      </c>
      <c r="L14" s="6">
        <v>11873</v>
      </c>
    </row>
  </sheetData>
  <pageMargins left="0.78740157480314965" right="0.39370078740157483" top="0.39370078740157483" bottom="0.39370078740157483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 2 прод</vt:lpstr>
      <vt:lpstr>'форма 2'!Область_печати</vt:lpstr>
      <vt:lpstr>'форма 2 прод'!Область_печати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2024-08-07T03:28:20Z</dcterms:modified>
</cp:coreProperties>
</file>