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45" windowWidth="28815" windowHeight="7020"/>
  </bookViews>
  <sheets>
    <sheet name="форма 2" sheetId="3" r:id="rId1"/>
    <sheet name="форма.2 прод" sheetId="7" r:id="rId2"/>
  </sheets>
  <externalReferences>
    <externalReference r:id="rId3"/>
  </externalReferences>
  <definedNames>
    <definedName name="_xlnm.Print_Area" localSheetId="0">'форма 2'!$A$1:$E$32</definedName>
    <definedName name="_xlnm.Print_Area" localSheetId="1">'форма.2 прод'!$A$1:$L$15</definedName>
  </definedNames>
  <calcPr calcId="162913"/>
</workbook>
</file>

<file path=xl/calcChain.xml><?xml version="1.0" encoding="utf-8"?>
<calcChain xmlns="http://schemas.openxmlformats.org/spreadsheetml/2006/main">
  <c r="D31" i="3" l="1"/>
  <c r="D26" i="3"/>
  <c r="D25" i="3"/>
  <c r="L16" i="7"/>
  <c r="K16" i="7"/>
  <c r="J16" i="7"/>
  <c r="I16" i="7"/>
  <c r="H16" i="7"/>
  <c r="G16" i="7"/>
  <c r="F16" i="7"/>
  <c r="E16" i="7"/>
  <c r="D16" i="7"/>
  <c r="C16" i="7"/>
  <c r="B16" i="7"/>
  <c r="L14" i="7"/>
  <c r="K14" i="7"/>
  <c r="J14" i="7"/>
  <c r="I14" i="7"/>
  <c r="H14" i="7"/>
  <c r="G14" i="7"/>
  <c r="F14" i="7"/>
  <c r="E14" i="7"/>
  <c r="D14" i="7"/>
  <c r="B14" i="7" s="1"/>
  <c r="C14" i="7"/>
  <c r="L13" i="7"/>
  <c r="K13" i="7"/>
  <c r="J13" i="7"/>
  <c r="I13" i="7"/>
  <c r="H13" i="7"/>
  <c r="G13" i="7"/>
  <c r="F13" i="7"/>
  <c r="E13" i="7"/>
  <c r="D13" i="7"/>
  <c r="C13" i="7"/>
  <c r="B13" i="7" s="1"/>
  <c r="L12" i="7"/>
  <c r="K12" i="7"/>
  <c r="J12" i="7"/>
  <c r="I12" i="7"/>
  <c r="H12" i="7"/>
  <c r="G12" i="7"/>
  <c r="F12" i="7"/>
  <c r="E12" i="7"/>
  <c r="D12" i="7"/>
  <c r="C12" i="7"/>
  <c r="B12" i="7" s="1"/>
  <c r="L11" i="7"/>
  <c r="K11" i="7"/>
  <c r="J11" i="7"/>
  <c r="I11" i="7"/>
  <c r="H11" i="7"/>
  <c r="G11" i="7"/>
  <c r="F11" i="7"/>
  <c r="E11" i="7"/>
  <c r="D11" i="7"/>
  <c r="B11" i="7" s="1"/>
  <c r="C11" i="7"/>
  <c r="L10" i="7"/>
  <c r="K10" i="7"/>
  <c r="J10" i="7"/>
  <c r="I10" i="7"/>
  <c r="H10" i="7"/>
  <c r="G10" i="7"/>
  <c r="F10" i="7"/>
  <c r="B10" i="7" s="1"/>
  <c r="E10" i="7"/>
  <c r="D10" i="7"/>
  <c r="C10" i="7"/>
  <c r="L9" i="7"/>
  <c r="K9" i="7"/>
  <c r="J9" i="7"/>
  <c r="I9" i="7"/>
  <c r="H9" i="7"/>
  <c r="G9" i="7"/>
  <c r="F9" i="7"/>
  <c r="E9" i="7"/>
  <c r="D9" i="7"/>
  <c r="C9" i="7"/>
  <c r="B9" i="7" s="1"/>
  <c r="L8" i="7"/>
  <c r="K8" i="7"/>
  <c r="J8" i="7"/>
  <c r="I8" i="7"/>
  <c r="H8" i="7"/>
  <c r="G8" i="7"/>
  <c r="F8" i="7"/>
  <c r="E8" i="7"/>
  <c r="D8" i="7"/>
  <c r="C8" i="7"/>
  <c r="B8" i="7" s="1"/>
  <c r="L7" i="7"/>
  <c r="K7" i="7"/>
  <c r="J7" i="7"/>
  <c r="I7" i="7"/>
  <c r="H7" i="7"/>
  <c r="G7" i="7"/>
  <c r="F7" i="7"/>
  <c r="E7" i="7"/>
  <c r="D7" i="7"/>
  <c r="B7" i="7" s="1"/>
  <c r="C7" i="7"/>
  <c r="D17" i="3" l="1"/>
</calcChain>
</file>

<file path=xl/sharedStrings.xml><?xml version="1.0" encoding="utf-8"?>
<sst xmlns="http://schemas.openxmlformats.org/spreadsheetml/2006/main" count="101" uniqueCount="73">
  <si>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</si>
  <si>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</si>
  <si>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</si>
  <si>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</si>
  <si>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</si>
  <si>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</si>
  <si>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</si>
  <si>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</si>
  <si>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</si>
  <si>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</si>
  <si>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</si>
  <si>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</si>
  <si>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</si>
  <si>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</si>
  <si>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</si>
  <si>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</si>
  <si>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</si>
  <si>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</si>
  <si>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</si>
  <si>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</si>
  <si>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</si>
  <si>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</si>
  <si>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</si>
  <si>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</si>
  <si>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</si>
  <si>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</si>
  <si>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</si>
  <si>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</si>
  <si>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</si>
  <si>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</si>
  <si>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</si>
  <si>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</si>
  <si>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</si>
  <si>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</si>
  <si>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</si>
  <si>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</si>
  <si>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</si>
  <si>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</si>
  <si>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</si>
  <si>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</si>
  <si>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</si>
  <si>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</si>
  <si>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</si>
  <si>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</si>
  <si>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</si>
  <si>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</si>
  <si>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</si>
  <si>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</si>
  <si>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</si>
  <si>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</si>
  <si>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</si>
  <si>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</si>
  <si>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</si>
  <si>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</si>
  <si>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</si>
  <si>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</si>
  <si>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</si>
  <si>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финансово-хозяйственной деятельности СЕМ в сфере выполнения</t>
  </si>
  <si>
    <t>Форма №2</t>
  </si>
  <si>
    <t>(оказания) регулируемых работ (услуг) ФКП "Аэропорты Севера"</t>
  </si>
  <si>
    <t>Год (факт)
2017 г.</t>
  </si>
  <si>
    <t>1.5.</t>
  </si>
  <si>
    <t>1.6.</t>
  </si>
  <si>
    <t>1.7.</t>
  </si>
  <si>
    <t>2.5.</t>
  </si>
  <si>
    <t>2.6.</t>
  </si>
  <si>
    <t>2.7.</t>
  </si>
  <si>
    <t>Сверхнормативная стоянка</t>
  </si>
  <si>
    <t xml:space="preserve"> Хранение авиационных ГСМ</t>
  </si>
  <si>
    <t>Обеспечение Авиа ГСМ</t>
  </si>
  <si>
    <t>Хранение авиационных ГСМ</t>
  </si>
  <si>
    <t>2017 год (факт)</t>
  </si>
  <si>
    <t>Нерегулируемые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</si>
</sst>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8" formatCode="_-* #,##0.00_р_._-;\-* #,##0.00_р_._-;_-* \-??_р_._-;_-@_-"/>
    <numFmt numFmtId="169" formatCode="_-* #,##0.00[$€-1]_-;\-* #,##0.00[$€-1]_-;_-* &quot;-&quot;??[$€-1]_-"/>
    <numFmt numFmtId="170" formatCode="&quot;$&quot;#,##0_);[Red]\(&quot;$&quot;#,##0\)"/>
    <numFmt numFmtId="171" formatCode="0.0"/>
    <numFmt numFmtId="172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0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8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9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0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9">
      <alignment horizontal="center" vertical="center"/>
    </xf>
    <xf numFmtId="0" fontId="6" fillId="0" borderId="0"/>
    <xf numFmtId="165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9" fontId="0" fillId="0" borderId="0" xfId="59" applyFont="1" applyFill="1" applyAlignment="1">
      <alignment vertical="center"/>
    </xf>
    <xf numFmtId="171" fontId="0" fillId="0" borderId="0" xfId="0" applyNumberForma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60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" xfId="59" builtinId="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files/00.05.%20&#1044;&#1077;&#1087;&#1072;&#1088;&#1090;&#1072;&#1084;&#1077;&#1085;&#1090;%20&#1101;&#1082;&#1086;&#1085;&#1086;&#1085;&#1086;&#1084;&#1080;&#1082;&#1080;%20&#1080;%20&#1092;&#1080;&#1085;&#1072;&#1085;&#1089;&#1086;&#1074;/&#1060;&#1077;&#1076;&#1086;&#1090;&#1086;&#1074;%20&#1057;&#1048;/&#1048;&#1085;&#1092;&#1086;&#1088;&#1084;&#1072;&#1094;&#1080;&#1103;%20&#1076;&#1083;&#1103;%20&#1089;&#1095;&#1077;&#1090;&#1085;&#1086;&#1081;%20&#1087;&#1072;&#1083;&#1072;&#1090;&#1099;%20&#1087;&#1086;%20&#1055;&#1044;/&#1057;&#1090;&#1072;&#1090;&#1100;&#1080;%20&#1079;&#1072;&#1090;&#1088;&#1072;&#1090;%20&#1087;&#1086;%20&#1074;&#1080;&#1076;&#1072;&#1084;%20&#1076;&#1077;&#1103;&#1090;&#1077;&#1083;&#1100;&#1085;&#1086;&#1089;&#1090;&#1080;/&#1056;&#1072;&#1089;&#1093;&#1086;&#1076;&#1099;%20&#1060;&#1050;&#1055;%20&#1040;&#1057;%20&#1087;&#1086;%20&#1074;&#1080;&#1076;&#1072;&#1084;%20&#1076;&#1077;&#1103;&#1090;&#1077;&#1083;&#1100;&#1085;&#1086;&#1089;&#1090;&#1080;%202017+2018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нерег"/>
      <sheetName val="свод"/>
      <sheetName val="ФЭР2"/>
      <sheetName val="Управленческие 2017"/>
      <sheetName val="ФЭР"/>
      <sheetName val="Управленские 2018"/>
    </sheetNames>
    <sheetDataSet>
      <sheetData sheetId="0"/>
      <sheetData sheetId="1"/>
      <sheetData sheetId="2">
        <row r="792">
          <cell r="E792">
            <v>82299223.519999981</v>
          </cell>
          <cell r="F792">
            <v>277238599.44</v>
          </cell>
          <cell r="G792">
            <v>95896129.590000004</v>
          </cell>
          <cell r="H792">
            <v>110953013.60999998</v>
          </cell>
          <cell r="I792">
            <v>297837815.33999997</v>
          </cell>
          <cell r="L792">
            <v>19035968.473109629</v>
          </cell>
          <cell r="M792">
            <v>107281424.42689036</v>
          </cell>
        </row>
        <row r="793">
          <cell r="E793">
            <v>13767638.77</v>
          </cell>
          <cell r="F793">
            <v>48239815.230000012</v>
          </cell>
          <cell r="G793">
            <v>16540834.789999999</v>
          </cell>
          <cell r="H793">
            <v>19185732.720000003</v>
          </cell>
          <cell r="I793">
            <v>50800983.579999991</v>
          </cell>
          <cell r="L793">
            <v>3314250.6706527644</v>
          </cell>
          <cell r="M793">
            <v>18678195.08934724</v>
          </cell>
        </row>
        <row r="794">
          <cell r="E794">
            <v>35680629.519999996</v>
          </cell>
          <cell r="F794">
            <v>120716708.24000002</v>
          </cell>
          <cell r="G794">
            <v>41781334.409999996</v>
          </cell>
          <cell r="H794">
            <v>48251290.45000001</v>
          </cell>
          <cell r="I794">
            <v>129665274.08</v>
          </cell>
          <cell r="L794">
            <v>8282167.5895358622</v>
          </cell>
          <cell r="M794">
            <v>46675993.270464122</v>
          </cell>
        </row>
        <row r="795">
          <cell r="E795">
            <v>14152278.210000001</v>
          </cell>
          <cell r="F795">
            <v>48771976.350000001</v>
          </cell>
          <cell r="G795">
            <v>16730357.379999997</v>
          </cell>
          <cell r="H795">
            <v>19475151.510000002</v>
          </cell>
          <cell r="I795">
            <v>50967370.809999995</v>
          </cell>
          <cell r="L795">
            <v>3349606.7213594122</v>
          </cell>
          <cell r="M795">
            <v>18877451.958640583</v>
          </cell>
        </row>
        <row r="796">
          <cell r="E796">
            <v>10646557.91</v>
          </cell>
          <cell r="F796">
            <v>42373036.579999998</v>
          </cell>
          <cell r="G796">
            <v>14832222.519999996</v>
          </cell>
          <cell r="H796">
            <v>18206116.169999998</v>
          </cell>
          <cell r="I796">
            <v>45257491.330000006</v>
          </cell>
          <cell r="L796">
            <v>2778558.5631263624</v>
          </cell>
          <cell r="M796">
            <v>15659183.346873637</v>
          </cell>
        </row>
        <row r="797">
          <cell r="E797">
            <v>6010981.0700000003</v>
          </cell>
          <cell r="F797">
            <v>15563769.800000001</v>
          </cell>
          <cell r="G797">
            <v>5329419.08</v>
          </cell>
          <cell r="H797">
            <v>6442214.9900000002</v>
          </cell>
          <cell r="I797">
            <v>16645410.610000001</v>
          </cell>
          <cell r="L797">
            <v>1096755.9865822322</v>
          </cell>
          <cell r="M797">
            <v>6181011.733417768</v>
          </cell>
        </row>
        <row r="798">
          <cell r="D798">
            <v>0</v>
          </cell>
          <cell r="E798">
            <v>162557308.99999997</v>
          </cell>
          <cell r="F798">
            <v>552903905.63999999</v>
          </cell>
          <cell r="G798">
            <v>191110297.77000001</v>
          </cell>
          <cell r="H798">
            <v>222513519.44999999</v>
          </cell>
          <cell r="I798">
            <v>591174345.75</v>
          </cell>
          <cell r="J798">
            <v>0</v>
          </cell>
          <cell r="K798">
            <v>0</v>
          </cell>
          <cell r="L798">
            <v>37857308.004366264</v>
          </cell>
          <cell r="M798">
            <v>213353259.82563373</v>
          </cell>
        </row>
        <row r="799">
          <cell r="D799">
            <v>0</v>
          </cell>
          <cell r="E799">
            <v>68731767.709999993</v>
          </cell>
          <cell r="F799">
            <v>219128280.0699999</v>
          </cell>
          <cell r="G799">
            <v>77631735.549999982</v>
          </cell>
          <cell r="H799">
            <v>77555171.779999986</v>
          </cell>
          <cell r="I799">
            <v>269160575.87</v>
          </cell>
          <cell r="L799">
            <v>13703336.43563373</v>
          </cell>
          <cell r="M799">
            <v>77228193.264366239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BreakPreview" zoomScale="85" zoomScaleNormal="100" zoomScaleSheetLayoutView="85" workbookViewId="0">
      <selection activeCell="H22" sqref="H22"/>
    </sheetView>
  </sheetViews>
  <sheetFormatPr defaultRowHeight="15"/>
  <cols>
    <col min="1" max="1" width="7.42578125" style="22" customWidth="1"/>
    <col min="2" max="2" width="45.42578125" style="22" customWidth="1"/>
    <col min="3" max="3" width="13.42578125" style="22" customWidth="1"/>
    <col min="4" max="4" width="16.42578125" style="23" customWidth="1"/>
    <col min="5" max="5" width="16.5703125" style="22" customWidth="1"/>
    <col min="6" max="7" width="9.140625" style="22"/>
    <col min="8" max="8" width="12.85546875" style="22" customWidth="1"/>
    <col min="9" max="16384" width="9.140625" style="22"/>
  </cols>
  <sheetData>
    <row r="1" spans="1:7" ht="15.75">
      <c r="E1" s="33" t="s">
        <v>58</v>
      </c>
    </row>
    <row r="2" spans="1:7" ht="15.75" customHeight="1">
      <c r="A2" s="39" t="s">
        <v>0</v>
      </c>
      <c r="B2" s="39"/>
      <c r="C2" s="39"/>
      <c r="D2" s="39"/>
      <c r="E2" s="39"/>
    </row>
    <row r="3" spans="1:7" ht="15.75" customHeight="1">
      <c r="A3" s="39" t="s">
        <v>57</v>
      </c>
      <c r="B3" s="39"/>
      <c r="C3" s="39"/>
      <c r="D3" s="39"/>
      <c r="E3" s="39"/>
    </row>
    <row r="4" spans="1:7" ht="15.75" customHeight="1">
      <c r="A4" s="39" t="s">
        <v>59</v>
      </c>
      <c r="B4" s="39"/>
      <c r="C4" s="39"/>
      <c r="D4" s="39"/>
      <c r="E4" s="39"/>
    </row>
    <row r="5" spans="1:7" ht="15.75">
      <c r="A5" s="19"/>
      <c r="B5" s="19"/>
      <c r="C5" s="19"/>
      <c r="D5" s="26"/>
    </row>
    <row r="6" spans="1:7" ht="15.75">
      <c r="A6" s="40" t="s">
        <v>48</v>
      </c>
      <c r="B6" s="40"/>
      <c r="C6" s="40"/>
      <c r="D6" s="40"/>
      <c r="E6" s="40"/>
    </row>
    <row r="7" spans="1:7" ht="15.75">
      <c r="A7" s="19"/>
      <c r="B7" s="19"/>
      <c r="C7" s="19"/>
      <c r="D7" s="26"/>
    </row>
    <row r="8" spans="1:7" ht="63">
      <c r="A8" s="27" t="s">
        <v>1</v>
      </c>
      <c r="B8" s="28" t="s">
        <v>2</v>
      </c>
      <c r="C8" s="27" t="s">
        <v>3</v>
      </c>
      <c r="D8" s="29" t="s">
        <v>60</v>
      </c>
      <c r="E8" s="34"/>
    </row>
    <row r="9" spans="1:7" ht="31.5">
      <c r="A9" s="11" t="s">
        <v>4</v>
      </c>
      <c r="B9" s="28" t="s">
        <v>5</v>
      </c>
      <c r="C9" s="11" t="s">
        <v>6</v>
      </c>
      <c r="D9" s="38">
        <v>1596334.7991200001</v>
      </c>
      <c r="E9" s="35"/>
      <c r="G9" s="32"/>
    </row>
    <row r="10" spans="1:7" ht="15.75">
      <c r="A10" s="11" t="s">
        <v>7</v>
      </c>
      <c r="B10" s="12" t="s">
        <v>8</v>
      </c>
      <c r="C10" s="11" t="s">
        <v>6</v>
      </c>
      <c r="D10" s="38">
        <v>583579.93059</v>
      </c>
      <c r="E10" s="35"/>
      <c r="G10" s="32"/>
    </row>
    <row r="11" spans="1:7" ht="15.75">
      <c r="A11" s="11" t="s">
        <v>9</v>
      </c>
      <c r="B11" s="12" t="s">
        <v>50</v>
      </c>
      <c r="C11" s="11" t="s">
        <v>6</v>
      </c>
      <c r="D11" s="38">
        <v>254668.77699000001</v>
      </c>
      <c r="E11" s="35"/>
      <c r="G11" s="32"/>
    </row>
    <row r="12" spans="1:7" ht="15.75">
      <c r="A12" s="11" t="s">
        <v>10</v>
      </c>
      <c r="B12" s="12" t="s">
        <v>17</v>
      </c>
      <c r="C12" s="11" t="s">
        <v>6</v>
      </c>
      <c r="D12" s="38">
        <v>107142.772</v>
      </c>
      <c r="E12" s="35"/>
      <c r="G12" s="32"/>
    </row>
    <row r="13" spans="1:7" ht="15.75">
      <c r="A13" s="30" t="s">
        <v>11</v>
      </c>
      <c r="B13" s="12" t="s">
        <v>19</v>
      </c>
      <c r="C13" s="11" t="s">
        <v>6</v>
      </c>
      <c r="D13" s="38">
        <v>107895.18969</v>
      </c>
      <c r="E13" s="35"/>
      <c r="G13" s="32"/>
    </row>
    <row r="14" spans="1:7" ht="15.75">
      <c r="A14" s="30" t="s">
        <v>61</v>
      </c>
      <c r="B14" s="12" t="s">
        <v>67</v>
      </c>
      <c r="C14" s="11" t="s">
        <v>6</v>
      </c>
      <c r="D14" s="38">
        <v>3240.46396</v>
      </c>
      <c r="E14" s="35"/>
      <c r="G14" s="32"/>
    </row>
    <row r="15" spans="1:7" ht="15.75">
      <c r="A15" s="30" t="s">
        <v>62</v>
      </c>
      <c r="B15" s="12" t="s">
        <v>68</v>
      </c>
      <c r="C15" s="11" t="s">
        <v>6</v>
      </c>
      <c r="D15" s="38">
        <v>23689.824400000001</v>
      </c>
      <c r="E15" s="35"/>
      <c r="G15" s="32"/>
    </row>
    <row r="16" spans="1:7" ht="15.75">
      <c r="A16" s="30" t="s">
        <v>63</v>
      </c>
      <c r="B16" s="12" t="s">
        <v>69</v>
      </c>
      <c r="C16" s="11" t="s">
        <v>6</v>
      </c>
      <c r="D16" s="38">
        <v>87713.845509999999</v>
      </c>
      <c r="E16" s="35"/>
      <c r="G16" s="32"/>
    </row>
    <row r="17" spans="1:7" ht="45.75" customHeight="1">
      <c r="A17" s="11" t="s">
        <v>12</v>
      </c>
      <c r="B17" s="28" t="s">
        <v>13</v>
      </c>
      <c r="C17" s="11" t="s">
        <v>6</v>
      </c>
      <c r="D17" s="38">
        <f>((SUM(D18:D24)+803139060.68/1000))</f>
        <v>2774609.00612</v>
      </c>
      <c r="E17" s="35"/>
      <c r="G17" s="32"/>
    </row>
    <row r="18" spans="1:7" ht="15.75">
      <c r="A18" s="11" t="s">
        <v>14</v>
      </c>
      <c r="B18" s="12" t="s">
        <v>8</v>
      </c>
      <c r="C18" s="11" t="s">
        <v>6</v>
      </c>
      <c r="D18" s="38">
        <v>986802.16867000004</v>
      </c>
      <c r="E18" s="35"/>
      <c r="F18" s="31"/>
      <c r="G18" s="32"/>
    </row>
    <row r="19" spans="1:7" ht="15.75">
      <c r="A19" s="11" t="s">
        <v>15</v>
      </c>
      <c r="B19" s="12" t="s">
        <v>50</v>
      </c>
      <c r="C19" s="11" t="s">
        <v>6</v>
      </c>
      <c r="D19" s="38">
        <v>431053.39756000019</v>
      </c>
      <c r="E19" s="35"/>
      <c r="F19" s="31"/>
      <c r="G19" s="32"/>
    </row>
    <row r="20" spans="1:7" ht="15.75">
      <c r="A20" s="11" t="s">
        <v>16</v>
      </c>
      <c r="B20" s="12" t="s">
        <v>17</v>
      </c>
      <c r="C20" s="11" t="s">
        <v>6</v>
      </c>
      <c r="D20" s="38">
        <v>170527.45085000002</v>
      </c>
      <c r="E20" s="35"/>
      <c r="F20" s="31"/>
      <c r="G20" s="32"/>
    </row>
    <row r="21" spans="1:7" ht="15.75">
      <c r="A21" s="11" t="s">
        <v>18</v>
      </c>
      <c r="B21" s="12" t="s">
        <v>19</v>
      </c>
      <c r="C21" s="11" t="s">
        <v>6</v>
      </c>
      <c r="D21" s="38">
        <v>172324.19294000001</v>
      </c>
      <c r="E21" s="35"/>
      <c r="F21" s="31"/>
      <c r="G21" s="32"/>
    </row>
    <row r="22" spans="1:7" ht="15.75">
      <c r="A22" s="11" t="s">
        <v>64</v>
      </c>
      <c r="B22" s="12" t="s">
        <v>67</v>
      </c>
      <c r="C22" s="11" t="s">
        <v>6</v>
      </c>
      <c r="D22" s="38">
        <v>3740.0057299999994</v>
      </c>
      <c r="E22" s="35"/>
      <c r="F22" s="31"/>
      <c r="G22" s="32"/>
    </row>
    <row r="23" spans="1:7" ht="15.75">
      <c r="A23" s="11" t="s">
        <v>65</v>
      </c>
      <c r="B23" s="12" t="s">
        <v>70</v>
      </c>
      <c r="C23" s="11" t="s">
        <v>6</v>
      </c>
      <c r="D23" s="38">
        <v>57269.563269999999</v>
      </c>
      <c r="E23" s="35"/>
      <c r="F23" s="31"/>
      <c r="G23" s="32"/>
    </row>
    <row r="24" spans="1:7" ht="15.75">
      <c r="A24" s="11" t="s">
        <v>66</v>
      </c>
      <c r="B24" s="12" t="s">
        <v>69</v>
      </c>
      <c r="C24" s="11" t="s">
        <v>6</v>
      </c>
      <c r="D24" s="38">
        <v>149753.16641999999</v>
      </c>
      <c r="E24" s="35"/>
      <c r="F24" s="31"/>
      <c r="G24" s="32"/>
    </row>
    <row r="25" spans="1:7" ht="15.75">
      <c r="A25" s="11" t="s">
        <v>20</v>
      </c>
      <c r="B25" s="12" t="s">
        <v>49</v>
      </c>
      <c r="C25" s="11" t="s">
        <v>6</v>
      </c>
      <c r="D25" s="38">
        <f>D9-D17</f>
        <v>-1178274.2069999999</v>
      </c>
      <c r="E25" s="35"/>
      <c r="G25" s="32"/>
    </row>
    <row r="26" spans="1:7" ht="15.75">
      <c r="A26" s="11" t="s">
        <v>21</v>
      </c>
      <c r="B26" s="12" t="s">
        <v>51</v>
      </c>
      <c r="C26" s="11" t="s">
        <v>6</v>
      </c>
      <c r="D26" s="38">
        <f>D27+D28+D29+D30</f>
        <v>1086839</v>
      </c>
      <c r="E26" s="36"/>
      <c r="G26" s="32"/>
    </row>
    <row r="27" spans="1:7" ht="15.75">
      <c r="A27" s="11" t="s">
        <v>52</v>
      </c>
      <c r="B27" s="12" t="s">
        <v>22</v>
      </c>
      <c r="C27" s="11" t="s">
        <v>6</v>
      </c>
      <c r="D27" s="38">
        <v>3639</v>
      </c>
      <c r="E27" s="36"/>
      <c r="G27" s="32">
        <v>1000</v>
      </c>
    </row>
    <row r="28" spans="1:7" ht="15.75">
      <c r="A28" s="11" t="s">
        <v>53</v>
      </c>
      <c r="B28" s="12" t="s">
        <v>23</v>
      </c>
      <c r="C28" s="11" t="s">
        <v>6</v>
      </c>
      <c r="D28" s="38"/>
      <c r="E28" s="36"/>
      <c r="G28" s="32"/>
    </row>
    <row r="29" spans="1:7" ht="15.75">
      <c r="A29" s="11" t="s">
        <v>54</v>
      </c>
      <c r="B29" s="12" t="s">
        <v>24</v>
      </c>
      <c r="C29" s="11" t="s">
        <v>6</v>
      </c>
      <c r="D29" s="38">
        <v>1204881</v>
      </c>
      <c r="E29" s="36"/>
      <c r="G29" s="32"/>
    </row>
    <row r="30" spans="1:7" ht="16.5" customHeight="1">
      <c r="A30" s="11" t="s">
        <v>55</v>
      </c>
      <c r="B30" s="12" t="s">
        <v>25</v>
      </c>
      <c r="C30" s="11" t="s">
        <v>6</v>
      </c>
      <c r="D30" s="38">
        <v>-121681</v>
      </c>
      <c r="E30" s="36"/>
      <c r="G30" s="32"/>
    </row>
    <row r="31" spans="1:7" ht="15.75">
      <c r="A31" s="11" t="s">
        <v>56</v>
      </c>
      <c r="B31" s="12" t="s">
        <v>26</v>
      </c>
      <c r="C31" s="11" t="s">
        <v>6</v>
      </c>
      <c r="D31" s="38">
        <f>D25+D26</f>
        <v>-91435.206999999937</v>
      </c>
      <c r="E31" s="36"/>
      <c r="G31" s="32"/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="90" zoomScaleNormal="100" zoomScaleSheetLayoutView="90" workbookViewId="0">
      <pane xSplit="1" ySplit="1" topLeftCell="B11" activePane="bottomRight" state="frozen"/>
      <selection pane="topRight" activeCell="B1" sqref="B1"/>
      <selection pane="bottomLeft" activeCell="A5" sqref="A5"/>
      <selection pane="bottomRight" activeCell="E30" sqref="E30"/>
    </sheetView>
  </sheetViews>
  <sheetFormatPr defaultRowHeight="15"/>
  <cols>
    <col min="1" max="1" width="26" style="22" customWidth="1"/>
    <col min="2" max="2" width="13.85546875" style="21" customWidth="1"/>
    <col min="3" max="3" width="14.85546875" style="21" customWidth="1"/>
    <col min="4" max="4" width="14.140625" style="21" customWidth="1"/>
    <col min="5" max="5" width="11.85546875" style="21" customWidth="1"/>
    <col min="6" max="6" width="11.5703125" style="21" customWidth="1"/>
    <col min="7" max="8" width="12.5703125" style="21" bestFit="1" customWidth="1"/>
    <col min="9" max="9" width="18" style="21" customWidth="1"/>
    <col min="10" max="10" width="12" style="21" customWidth="1"/>
    <col min="11" max="11" width="11.5703125" style="21" customWidth="1"/>
    <col min="12" max="12" width="11.140625" style="21" customWidth="1"/>
    <col min="13" max="13" width="10.28515625" style="21" bestFit="1" customWidth="1"/>
    <col min="14" max="16384" width="9.140625" style="22"/>
  </cols>
  <sheetData>
    <row r="1" spans="1:12" ht="15.75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.75" customHeight="1">
      <c r="A2" s="8"/>
      <c r="B2" s="17"/>
      <c r="C2" s="17"/>
      <c r="D2" s="17"/>
      <c r="E2" s="18" t="s">
        <v>71</v>
      </c>
      <c r="F2" s="18"/>
      <c r="G2" s="17"/>
      <c r="H2" s="17"/>
      <c r="I2" s="17"/>
      <c r="J2" s="17"/>
      <c r="K2" s="17"/>
      <c r="L2" s="17"/>
    </row>
    <row r="3" spans="1:12">
      <c r="A3" s="1"/>
      <c r="B3" s="2"/>
      <c r="C3" s="13"/>
      <c r="D3" s="14"/>
      <c r="E3" s="14" t="s">
        <v>27</v>
      </c>
      <c r="F3" s="14"/>
      <c r="G3" s="14"/>
      <c r="H3" s="14"/>
      <c r="I3" s="14"/>
      <c r="J3" s="14"/>
      <c r="K3" s="14"/>
      <c r="L3" s="15"/>
    </row>
    <row r="4" spans="1:12" ht="120.75" customHeight="1">
      <c r="A4" s="9" t="s">
        <v>28</v>
      </c>
      <c r="B4" s="10" t="s">
        <v>29</v>
      </c>
      <c r="C4" s="2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4" t="s">
        <v>39</v>
      </c>
    </row>
    <row r="5" spans="1:12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2" ht="30">
      <c r="A6" s="24" t="s">
        <v>40</v>
      </c>
    </row>
    <row r="7" spans="1:12" ht="45">
      <c r="A7" s="7" t="s">
        <v>41</v>
      </c>
      <c r="B7" s="16">
        <f t="shared" ref="B7:B14" si="0">SUM(C7:L7)</f>
        <v>990542174.39999998</v>
      </c>
      <c r="C7" s="16">
        <f>[1]свод!D792</f>
        <v>0</v>
      </c>
      <c r="D7" s="16">
        <f>[1]свод!E792</f>
        <v>82299223.519999981</v>
      </c>
      <c r="E7" s="16">
        <f>[1]свод!F792</f>
        <v>277238599.44</v>
      </c>
      <c r="F7" s="16">
        <f>[1]свод!G792</f>
        <v>95896129.590000004</v>
      </c>
      <c r="G7" s="16">
        <f>[1]свод!H792</f>
        <v>110953013.60999998</v>
      </c>
      <c r="H7" s="16">
        <f>[1]свод!I792</f>
        <v>297837815.33999997</v>
      </c>
      <c r="I7" s="16">
        <f>[1]свод!J792</f>
        <v>0</v>
      </c>
      <c r="J7" s="16">
        <f>[1]свод!K792</f>
        <v>0</v>
      </c>
      <c r="K7" s="16">
        <f>[1]свод!L792</f>
        <v>19035968.473109629</v>
      </c>
      <c r="L7" s="16">
        <f>[1]свод!M792</f>
        <v>107281424.42689036</v>
      </c>
    </row>
    <row r="8" spans="1:12" ht="35.25" customHeight="1">
      <c r="A8" s="7" t="s">
        <v>42</v>
      </c>
      <c r="B8" s="16">
        <f t="shared" si="0"/>
        <v>170527450.85000002</v>
      </c>
      <c r="C8" s="16">
        <f>[1]свод!D793</f>
        <v>0</v>
      </c>
      <c r="D8" s="16">
        <f>[1]свод!E793</f>
        <v>13767638.77</v>
      </c>
      <c r="E8" s="16">
        <f>[1]свод!F793</f>
        <v>48239815.230000012</v>
      </c>
      <c r="F8" s="16">
        <f>[1]свод!G793</f>
        <v>16540834.789999999</v>
      </c>
      <c r="G8" s="16">
        <f>[1]свод!H793</f>
        <v>19185732.720000003</v>
      </c>
      <c r="H8" s="16">
        <f>[1]свод!I793</f>
        <v>50800983.579999991</v>
      </c>
      <c r="I8" s="16">
        <f>[1]свод!J793</f>
        <v>0</v>
      </c>
      <c r="J8" s="16">
        <f>[1]свод!K793</f>
        <v>0</v>
      </c>
      <c r="K8" s="16">
        <f>[1]свод!L793</f>
        <v>3314250.6706527644</v>
      </c>
      <c r="L8" s="16">
        <f>[1]свод!M793</f>
        <v>18678195.08934724</v>
      </c>
    </row>
    <row r="9" spans="1:12" ht="30">
      <c r="A9" s="7" t="s">
        <v>43</v>
      </c>
      <c r="B9" s="16">
        <f t="shared" si="0"/>
        <v>431053397.56</v>
      </c>
      <c r="C9" s="16">
        <f>[1]свод!D794</f>
        <v>0</v>
      </c>
      <c r="D9" s="16">
        <f>[1]свод!E794</f>
        <v>35680629.519999996</v>
      </c>
      <c r="E9" s="16">
        <f>[1]свод!F794</f>
        <v>120716708.24000002</v>
      </c>
      <c r="F9" s="16">
        <f>[1]свод!G794</f>
        <v>41781334.409999996</v>
      </c>
      <c r="G9" s="16">
        <f>[1]свод!H794</f>
        <v>48251290.45000001</v>
      </c>
      <c r="H9" s="16">
        <f>[1]свод!I794</f>
        <v>129665274.08</v>
      </c>
      <c r="I9" s="16">
        <f>[1]свод!J794</f>
        <v>0</v>
      </c>
      <c r="J9" s="16">
        <f>[1]свод!K794</f>
        <v>0</v>
      </c>
      <c r="K9" s="16">
        <f>[1]свод!L794</f>
        <v>8282167.5895358622</v>
      </c>
      <c r="L9" s="16">
        <f>[1]свод!M794</f>
        <v>46675993.270464122</v>
      </c>
    </row>
    <row r="10" spans="1:12" ht="30">
      <c r="A10" s="7" t="s">
        <v>44</v>
      </c>
      <c r="B10" s="16">
        <f t="shared" si="0"/>
        <v>172324192.93999997</v>
      </c>
      <c r="C10" s="16">
        <f>[1]свод!D795</f>
        <v>0</v>
      </c>
      <c r="D10" s="16">
        <f>[1]свод!E795</f>
        <v>14152278.210000001</v>
      </c>
      <c r="E10" s="16">
        <f>[1]свод!F795</f>
        <v>48771976.350000001</v>
      </c>
      <c r="F10" s="16">
        <f>[1]свод!G795</f>
        <v>16730357.379999997</v>
      </c>
      <c r="G10" s="16">
        <f>[1]свод!H795</f>
        <v>19475151.510000002</v>
      </c>
      <c r="H10" s="16">
        <f>[1]свод!I795</f>
        <v>50967370.809999995</v>
      </c>
      <c r="I10" s="16">
        <f>[1]свод!J795</f>
        <v>0</v>
      </c>
      <c r="J10" s="16">
        <f>[1]свод!K795</f>
        <v>0</v>
      </c>
      <c r="K10" s="16">
        <f>[1]свод!L795</f>
        <v>3349606.7213594122</v>
      </c>
      <c r="L10" s="16">
        <f>[1]свод!M795</f>
        <v>18877451.958640583</v>
      </c>
    </row>
    <row r="11" spans="1:12" ht="45">
      <c r="A11" s="7" t="s">
        <v>45</v>
      </c>
      <c r="B11" s="16">
        <f t="shared" si="0"/>
        <v>149753166.41999999</v>
      </c>
      <c r="C11" s="16">
        <f>[1]свод!D796</f>
        <v>0</v>
      </c>
      <c r="D11" s="16">
        <f>[1]свод!E796</f>
        <v>10646557.91</v>
      </c>
      <c r="E11" s="16">
        <f>[1]свод!F796</f>
        <v>42373036.579999998</v>
      </c>
      <c r="F11" s="16">
        <f>[1]свод!G796</f>
        <v>14832222.519999996</v>
      </c>
      <c r="G11" s="16">
        <f>[1]свод!H796</f>
        <v>18206116.169999998</v>
      </c>
      <c r="H11" s="16">
        <f>[1]свод!I796</f>
        <v>45257491.330000006</v>
      </c>
      <c r="I11" s="16">
        <f>[1]свод!J796</f>
        <v>0</v>
      </c>
      <c r="J11" s="16">
        <f>[1]свод!K796</f>
        <v>0</v>
      </c>
      <c r="K11" s="16">
        <f>[1]свод!L796</f>
        <v>2778558.5631263624</v>
      </c>
      <c r="L11" s="16">
        <f>[1]свод!M796</f>
        <v>15659183.346873637</v>
      </c>
    </row>
    <row r="12" spans="1:12" ht="30">
      <c r="A12" s="7" t="s">
        <v>46</v>
      </c>
      <c r="B12" s="16">
        <f t="shared" si="0"/>
        <v>57269563.270000011</v>
      </c>
      <c r="C12" s="16">
        <f>[1]свод!D797</f>
        <v>0</v>
      </c>
      <c r="D12" s="16">
        <f>[1]свод!E797</f>
        <v>6010981.0700000003</v>
      </c>
      <c r="E12" s="16">
        <f>[1]свод!F797</f>
        <v>15563769.800000001</v>
      </c>
      <c r="F12" s="16">
        <f>[1]свод!G797</f>
        <v>5329419.08</v>
      </c>
      <c r="G12" s="16">
        <f>[1]свод!H797</f>
        <v>6442214.9900000002</v>
      </c>
      <c r="H12" s="16">
        <f>[1]свод!I797</f>
        <v>16645410.610000001</v>
      </c>
      <c r="I12" s="16">
        <f>[1]свод!J797</f>
        <v>0</v>
      </c>
      <c r="J12" s="16">
        <f>[1]свод!K797</f>
        <v>0</v>
      </c>
      <c r="K12" s="16">
        <f>[1]свод!L797</f>
        <v>1096755.9865822322</v>
      </c>
      <c r="L12" s="16">
        <f>[1]свод!M797</f>
        <v>6181011.733417768</v>
      </c>
    </row>
    <row r="13" spans="1:12" ht="30">
      <c r="A13" s="7" t="s">
        <v>47</v>
      </c>
      <c r="B13" s="16">
        <f t="shared" si="0"/>
        <v>1971469945.4399998</v>
      </c>
      <c r="C13" s="16">
        <f>[1]свод!D798</f>
        <v>0</v>
      </c>
      <c r="D13" s="16">
        <f>[1]свод!E798</f>
        <v>162557308.99999997</v>
      </c>
      <c r="E13" s="16">
        <f>[1]свод!F798</f>
        <v>552903905.63999999</v>
      </c>
      <c r="F13" s="16">
        <f>[1]свод!G798</f>
        <v>191110297.77000001</v>
      </c>
      <c r="G13" s="16">
        <f>[1]свод!H798</f>
        <v>222513519.44999999</v>
      </c>
      <c r="H13" s="16">
        <f>[1]свод!I798</f>
        <v>591174345.75</v>
      </c>
      <c r="I13" s="16">
        <f>[1]свод!J798</f>
        <v>0</v>
      </c>
      <c r="J13" s="16">
        <f>[1]свод!K798</f>
        <v>0</v>
      </c>
      <c r="K13" s="16">
        <f>[1]свод!L798</f>
        <v>37857308.004366264</v>
      </c>
      <c r="L13" s="16">
        <f>[1]свод!M798</f>
        <v>213353259.82563373</v>
      </c>
    </row>
    <row r="14" spans="1:12" ht="33.75" customHeight="1">
      <c r="A14" s="37" t="s">
        <v>72</v>
      </c>
      <c r="B14" s="16">
        <f t="shared" si="0"/>
        <v>803139060.67999995</v>
      </c>
      <c r="C14" s="16">
        <f>[1]свод!D799</f>
        <v>0</v>
      </c>
      <c r="D14" s="16">
        <f>[1]свод!E799</f>
        <v>68731767.709999993</v>
      </c>
      <c r="E14" s="16">
        <f>[1]свод!F799</f>
        <v>219128280.0699999</v>
      </c>
      <c r="F14" s="16">
        <f>[1]свод!G799</f>
        <v>77631735.549999982</v>
      </c>
      <c r="G14" s="16">
        <f>[1]свод!H799</f>
        <v>77555171.779999986</v>
      </c>
      <c r="H14" s="16">
        <f>[1]свод!I799</f>
        <v>269160575.87</v>
      </c>
      <c r="I14" s="16">
        <f>[1]свод!J799</f>
        <v>0</v>
      </c>
      <c r="J14" s="16">
        <f>[1]свод!K799</f>
        <v>0</v>
      </c>
      <c r="K14" s="16">
        <f>[1]свод!L799</f>
        <v>13703336.43563373</v>
      </c>
      <c r="L14" s="16">
        <f>[1]свод!M799</f>
        <v>77228193.264366239</v>
      </c>
    </row>
    <row r="15" spans="1:12" ht="15.7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idden="1">
      <c r="B16" s="25">
        <f>B13+B14</f>
        <v>2774609006.1199999</v>
      </c>
      <c r="C16" s="25">
        <f t="shared" ref="C16:L16" si="1">C13+C14</f>
        <v>0</v>
      </c>
      <c r="D16" s="25">
        <f t="shared" si="1"/>
        <v>231289076.70999998</v>
      </c>
      <c r="E16" s="25">
        <f t="shared" si="1"/>
        <v>772032185.70999992</v>
      </c>
      <c r="F16" s="25">
        <f t="shared" si="1"/>
        <v>268742033.31999999</v>
      </c>
      <c r="G16" s="25">
        <f t="shared" si="1"/>
        <v>300068691.22999996</v>
      </c>
      <c r="H16" s="25">
        <f t="shared" si="1"/>
        <v>860334921.62</v>
      </c>
      <c r="I16" s="25">
        <f t="shared" si="1"/>
        <v>0</v>
      </c>
      <c r="J16" s="25">
        <f t="shared" si="1"/>
        <v>0</v>
      </c>
      <c r="K16" s="25">
        <f t="shared" si="1"/>
        <v>51560644.439999998</v>
      </c>
      <c r="L16" s="25">
        <f t="shared" si="1"/>
        <v>290581453.08999997</v>
      </c>
    </row>
  </sheetData>
  <pageMargins left="0.78740157480314965" right="0.39370078740157483" top="0.39370078740157483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форма.2 прод</vt:lpstr>
      <vt:lpstr>'форма 2'!Область_печати</vt:lpstr>
      <vt:lpstr>'форма.2 прод'!Область_печати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2021-01-26T08:44:08Z</dcterms:modified>
</cp:coreProperties>
</file>